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180" windowWidth="15456" windowHeight="5940" tabRatio="805"/>
  </bookViews>
  <sheets>
    <sheet name="ANEXO A" sheetId="21" r:id="rId1"/>
    <sheet name="ANEXO 1 TABLA 1" sheetId="1" r:id="rId2"/>
    <sheet name="ANEXO 1 TABLA 2" sheetId="6" r:id="rId3"/>
    <sheet name="ANEXO 1 TABLA 5" sheetId="7" r:id="rId4"/>
    <sheet name="ANEXO 2" sheetId="8" r:id="rId5"/>
    <sheet name="ANEXO 3" sheetId="9" r:id="rId6"/>
    <sheet name="ANEXO 4" sheetId="20" r:id="rId7"/>
    <sheet name="ANEXO 5" sheetId="12" r:id="rId8"/>
    <sheet name="ANEXO 6" sheetId="16" r:id="rId9"/>
  </sheets>
  <definedNames>
    <definedName name="_xlnm.Print_Area" localSheetId="2">'ANEXO 1 TABLA 2'!$A$1:$H$42</definedName>
    <definedName name="OLE_LINK1" localSheetId="1">'ANEXO 1 TABLA 1'!$A$8</definedName>
    <definedName name="OLE_LINK1" localSheetId="2">'ANEXO 1 TABLA 2'!#REF!</definedName>
    <definedName name="OLE_LINK1" localSheetId="3">'ANEXO 1 TABLA 5'!#REF!</definedName>
    <definedName name="OLE_LINK1" localSheetId="4">'ANEXO 2'!#REF!</definedName>
    <definedName name="OLE_LINK1" localSheetId="5">'ANEXO 3'!#REF!</definedName>
    <definedName name="OLE_LINK1" localSheetId="6">'ANEXO 4'!#REF!</definedName>
    <definedName name="OLE_LINK1" localSheetId="7">'ANEXO 5'!#REF!</definedName>
    <definedName name="OLE_LINK1" localSheetId="8">'ANEXO 6'!#REF!</definedName>
    <definedName name="OLE_LINK1" localSheetId="0">'ANEXO A'!#REF!</definedName>
    <definedName name="_xlnm.Print_Titles" localSheetId="8">'ANEXO 6'!$1:$9</definedName>
  </definedNames>
  <calcPr calcId="145621"/>
</workbook>
</file>

<file path=xl/calcChain.xml><?xml version="1.0" encoding="utf-8"?>
<calcChain xmlns="http://schemas.openxmlformats.org/spreadsheetml/2006/main">
  <c r="B29" i="7" l="1"/>
  <c r="F847" i="6"/>
  <c r="F848" i="6"/>
  <c r="F849" i="6"/>
  <c r="F850" i="6"/>
  <c r="F851" i="6"/>
  <c r="F852" i="6"/>
  <c r="F853" i="6"/>
  <c r="F854" i="6"/>
  <c r="F855" i="6"/>
  <c r="F856" i="6"/>
  <c r="F857" i="6"/>
  <c r="F858" i="6"/>
  <c r="F859" i="6"/>
  <c r="F860" i="6"/>
  <c r="F861" i="6"/>
  <c r="F862" i="6"/>
  <c r="F863" i="6"/>
  <c r="F864" i="6"/>
  <c r="F865" i="6"/>
  <c r="F866" i="6"/>
  <c r="F867" i="6"/>
  <c r="F868" i="6"/>
  <c r="F869" i="6"/>
  <c r="F870" i="6"/>
  <c r="F871" i="6"/>
  <c r="F872" i="6"/>
  <c r="F873" i="6"/>
  <c r="F874" i="6"/>
  <c r="F875" i="6"/>
  <c r="F876" i="6"/>
  <c r="F877" i="6"/>
  <c r="F878" i="6"/>
  <c r="F879" i="6"/>
  <c r="F880" i="6"/>
  <c r="F881" i="6"/>
  <c r="F882" i="6"/>
  <c r="F883" i="6"/>
  <c r="F884" i="6"/>
  <c r="F885" i="6"/>
  <c r="F886" i="6"/>
  <c r="F887" i="6"/>
  <c r="F888" i="6"/>
  <c r="F889" i="6"/>
  <c r="F890" i="6"/>
  <c r="F891" i="6"/>
  <c r="F892" i="6"/>
  <c r="F893" i="6"/>
  <c r="F894" i="6"/>
  <c r="F895" i="6"/>
  <c r="F896" i="6"/>
  <c r="F897" i="6"/>
  <c r="F898" i="6"/>
  <c r="F899" i="6"/>
  <c r="F900" i="6"/>
  <c r="F901" i="6"/>
  <c r="F902" i="6"/>
  <c r="F903" i="6"/>
  <c r="F904" i="6"/>
  <c r="F905" i="6"/>
  <c r="F906" i="6"/>
  <c r="F907" i="6"/>
  <c r="F908" i="6"/>
  <c r="F909" i="6"/>
  <c r="F910" i="6"/>
  <c r="F911" i="6"/>
  <c r="F912" i="6"/>
  <c r="F913" i="6"/>
  <c r="F914" i="6"/>
  <c r="F915" i="6"/>
  <c r="F916" i="6"/>
  <c r="F917" i="6"/>
  <c r="F918" i="6"/>
  <c r="F919" i="6"/>
  <c r="F920" i="6"/>
  <c r="F921" i="6"/>
  <c r="F922" i="6"/>
  <c r="F923" i="6"/>
  <c r="F924" i="6"/>
  <c r="F925" i="6"/>
  <c r="F926" i="6"/>
  <c r="F927" i="6"/>
  <c r="F928" i="6"/>
  <c r="F929" i="6"/>
  <c r="F930" i="6"/>
  <c r="F931" i="6"/>
  <c r="F932" i="6"/>
  <c r="F933" i="6"/>
  <c r="F934" i="6"/>
  <c r="F935" i="6"/>
  <c r="F936" i="6"/>
  <c r="F937" i="6"/>
  <c r="F938" i="6"/>
  <c r="F939" i="6"/>
  <c r="F940" i="6"/>
  <c r="F941" i="6"/>
  <c r="F942" i="6"/>
  <c r="F943" i="6"/>
  <c r="F944" i="6"/>
  <c r="F945" i="6"/>
  <c r="F946" i="6"/>
  <c r="F947" i="6"/>
  <c r="F948" i="6"/>
  <c r="F949" i="6"/>
  <c r="F950" i="6"/>
  <c r="F951" i="6"/>
  <c r="F952" i="6"/>
  <c r="F953" i="6"/>
  <c r="F954" i="6"/>
  <c r="F955" i="6"/>
  <c r="F956" i="6"/>
  <c r="F957" i="6"/>
  <c r="F958" i="6"/>
  <c r="F959" i="6"/>
  <c r="F960" i="6"/>
  <c r="F961" i="6"/>
  <c r="F962" i="6"/>
  <c r="F963" i="6"/>
  <c r="F964" i="6"/>
  <c r="F965" i="6"/>
  <c r="F966" i="6"/>
  <c r="F967" i="6"/>
  <c r="F968" i="6"/>
  <c r="F969" i="6"/>
  <c r="F970" i="6"/>
  <c r="F971" i="6"/>
  <c r="F972" i="6"/>
  <c r="F973" i="6"/>
  <c r="F974" i="6"/>
  <c r="F975" i="6"/>
  <c r="F976" i="6"/>
  <c r="F977" i="6"/>
  <c r="F978" i="6"/>
  <c r="F979" i="6"/>
  <c r="F980" i="6"/>
  <c r="F981" i="6"/>
  <c r="F982" i="6"/>
  <c r="F983" i="6"/>
  <c r="F984" i="6"/>
  <c r="F985" i="6"/>
  <c r="F986" i="6"/>
  <c r="F987" i="6"/>
  <c r="F988" i="6"/>
  <c r="F989" i="6"/>
  <c r="F990" i="6"/>
  <c r="F991" i="6"/>
  <c r="F992" i="6"/>
  <c r="F993" i="6"/>
  <c r="F994" i="6"/>
  <c r="F995" i="6"/>
  <c r="F996" i="6"/>
  <c r="F997" i="6"/>
  <c r="F998" i="6"/>
  <c r="F999" i="6"/>
  <c r="F1000" i="6"/>
  <c r="F1001" i="6"/>
  <c r="F1002" i="6"/>
  <c r="F1003" i="6"/>
  <c r="F1004" i="6"/>
  <c r="F1005" i="6"/>
  <c r="F1006" i="6"/>
  <c r="F1007" i="6"/>
  <c r="F1008" i="6"/>
  <c r="F1009" i="6"/>
  <c r="F1010" i="6"/>
  <c r="F1011" i="6"/>
  <c r="F1012" i="6"/>
  <c r="F1013" i="6"/>
  <c r="F1014" i="6"/>
  <c r="F1015" i="6"/>
  <c r="F1016" i="6"/>
  <c r="F1017" i="6"/>
  <c r="F1018" i="6"/>
  <c r="F1019" i="6"/>
  <c r="F1020" i="6"/>
  <c r="F1021" i="6"/>
  <c r="F1022" i="6"/>
  <c r="F1023" i="6"/>
  <c r="F1024" i="6"/>
  <c r="F1025" i="6"/>
  <c r="F1026" i="6"/>
  <c r="F1027" i="6"/>
  <c r="F1028" i="6"/>
  <c r="F1029" i="6"/>
  <c r="F1030" i="6"/>
  <c r="F1031" i="6"/>
  <c r="F1032" i="6"/>
  <c r="F1033" i="6"/>
  <c r="F1034" i="6"/>
  <c r="F1035" i="6"/>
  <c r="F1036" i="6"/>
  <c r="F1037" i="6"/>
  <c r="F1038" i="6"/>
  <c r="F1039" i="6"/>
  <c r="F1040" i="6"/>
  <c r="F1041" i="6"/>
  <c r="F1042" i="6"/>
  <c r="F1043" i="6"/>
  <c r="F1044" i="6"/>
  <c r="F1045" i="6"/>
  <c r="F1046" i="6"/>
  <c r="F1047" i="6"/>
  <c r="F1048" i="6"/>
  <c r="F1049" i="6"/>
  <c r="F1050" i="6"/>
  <c r="F1051" i="6"/>
  <c r="F1052" i="6"/>
  <c r="F1053" i="6"/>
  <c r="F1054" i="6"/>
  <c r="F1055" i="6"/>
  <c r="F1056" i="6"/>
  <c r="F1057" i="6"/>
  <c r="F1058" i="6"/>
  <c r="F1059" i="6"/>
  <c r="F1060" i="6"/>
  <c r="G847" i="6"/>
  <c r="G848" i="6"/>
  <c r="G849" i="6"/>
  <c r="G850" i="6"/>
  <c r="G851" i="6"/>
  <c r="G852" i="6"/>
  <c r="G853" i="6"/>
  <c r="G854" i="6"/>
  <c r="G855" i="6"/>
  <c r="G856" i="6"/>
  <c r="G857" i="6"/>
  <c r="G858" i="6"/>
  <c r="G859" i="6"/>
  <c r="G860" i="6"/>
  <c r="G861" i="6"/>
  <c r="G862" i="6"/>
  <c r="G863" i="6"/>
  <c r="G864" i="6"/>
  <c r="G865" i="6"/>
  <c r="G866" i="6"/>
  <c r="G867" i="6"/>
  <c r="G868" i="6"/>
  <c r="G869" i="6"/>
  <c r="G870" i="6"/>
  <c r="G871" i="6"/>
  <c r="G872" i="6"/>
  <c r="G873" i="6"/>
  <c r="G874" i="6"/>
  <c r="G875" i="6"/>
  <c r="G876" i="6"/>
  <c r="G877" i="6"/>
  <c r="G878" i="6"/>
  <c r="G879" i="6"/>
  <c r="G880" i="6"/>
  <c r="G881" i="6"/>
  <c r="G882" i="6"/>
  <c r="G883" i="6"/>
  <c r="G884" i="6"/>
  <c r="G885" i="6"/>
  <c r="G886" i="6"/>
  <c r="G887" i="6"/>
  <c r="G888" i="6"/>
  <c r="G889" i="6"/>
  <c r="G890" i="6"/>
  <c r="G891" i="6"/>
  <c r="G892" i="6"/>
  <c r="G893" i="6"/>
  <c r="G894" i="6"/>
  <c r="G895" i="6"/>
  <c r="G896" i="6"/>
  <c r="G897" i="6"/>
  <c r="G898" i="6"/>
  <c r="G899" i="6"/>
  <c r="G900" i="6"/>
  <c r="G901" i="6"/>
  <c r="G902" i="6"/>
  <c r="G903" i="6"/>
  <c r="G904" i="6"/>
  <c r="G905" i="6"/>
  <c r="G906" i="6"/>
  <c r="G907" i="6"/>
  <c r="G908" i="6"/>
  <c r="G909" i="6"/>
  <c r="G910" i="6"/>
  <c r="G911" i="6"/>
  <c r="G912" i="6"/>
  <c r="G913" i="6"/>
  <c r="G914" i="6"/>
  <c r="G915" i="6"/>
  <c r="G916" i="6"/>
  <c r="G917" i="6"/>
  <c r="G918" i="6"/>
  <c r="G919" i="6"/>
  <c r="G920" i="6"/>
  <c r="G921" i="6"/>
  <c r="G922" i="6"/>
  <c r="G923" i="6"/>
  <c r="G924" i="6"/>
  <c r="G925" i="6"/>
  <c r="G926" i="6"/>
  <c r="G927" i="6"/>
  <c r="G928" i="6"/>
  <c r="G929" i="6"/>
  <c r="G930" i="6"/>
  <c r="G931" i="6"/>
  <c r="G932" i="6"/>
  <c r="G933" i="6"/>
  <c r="G934" i="6"/>
  <c r="G935" i="6"/>
  <c r="G936" i="6"/>
  <c r="G937" i="6"/>
  <c r="G938" i="6"/>
  <c r="G939" i="6"/>
  <c r="G940" i="6"/>
  <c r="G941" i="6"/>
  <c r="G942" i="6"/>
  <c r="G943" i="6"/>
  <c r="G944" i="6"/>
  <c r="G945" i="6"/>
  <c r="G946" i="6"/>
  <c r="G947" i="6"/>
  <c r="G948" i="6"/>
  <c r="G949" i="6"/>
  <c r="G950" i="6"/>
  <c r="G951" i="6"/>
  <c r="G952" i="6"/>
  <c r="G953" i="6"/>
  <c r="G954" i="6"/>
  <c r="G955" i="6"/>
  <c r="G956" i="6"/>
  <c r="G957" i="6"/>
  <c r="G958" i="6"/>
  <c r="G959" i="6"/>
  <c r="G960" i="6"/>
  <c r="G961" i="6"/>
  <c r="G962" i="6"/>
  <c r="G963" i="6"/>
  <c r="G964" i="6"/>
  <c r="G965" i="6"/>
  <c r="G966" i="6"/>
  <c r="G967" i="6"/>
  <c r="G968" i="6"/>
  <c r="G969" i="6"/>
  <c r="G970" i="6"/>
  <c r="G971" i="6"/>
  <c r="G972" i="6"/>
  <c r="G973" i="6"/>
  <c r="G974" i="6"/>
  <c r="G975" i="6"/>
  <c r="G976" i="6"/>
  <c r="G977" i="6"/>
  <c r="G978" i="6"/>
  <c r="G979" i="6"/>
  <c r="G980" i="6"/>
  <c r="G981" i="6"/>
  <c r="G982" i="6"/>
  <c r="G983" i="6"/>
  <c r="G984" i="6"/>
  <c r="G985" i="6"/>
  <c r="G986" i="6"/>
  <c r="G987" i="6"/>
  <c r="G988" i="6"/>
  <c r="G989" i="6"/>
  <c r="G990" i="6"/>
  <c r="G991" i="6"/>
  <c r="G992" i="6"/>
  <c r="G993" i="6"/>
  <c r="G994" i="6"/>
  <c r="G995" i="6"/>
  <c r="G996" i="6"/>
  <c r="G997" i="6"/>
  <c r="G998" i="6"/>
  <c r="G999" i="6"/>
  <c r="G1000" i="6"/>
  <c r="G1001" i="6"/>
  <c r="G1002" i="6"/>
  <c r="G1003" i="6"/>
  <c r="G1004" i="6"/>
  <c r="G1005" i="6"/>
  <c r="G1006" i="6"/>
  <c r="G1007" i="6"/>
  <c r="G1008" i="6"/>
  <c r="G1009" i="6"/>
  <c r="G1010" i="6"/>
  <c r="G1011" i="6"/>
  <c r="G1012" i="6"/>
  <c r="G1013" i="6"/>
  <c r="G1014" i="6"/>
  <c r="G1015" i="6"/>
  <c r="G1016" i="6"/>
  <c r="G1017" i="6"/>
  <c r="G1018" i="6"/>
  <c r="G1019" i="6"/>
  <c r="G1020" i="6"/>
  <c r="G1021" i="6"/>
  <c r="G1022" i="6"/>
  <c r="G1023" i="6"/>
  <c r="G1024" i="6"/>
  <c r="G1025" i="6"/>
  <c r="G1026" i="6"/>
  <c r="G1027" i="6"/>
  <c r="G1028" i="6"/>
  <c r="G1029" i="6"/>
  <c r="G1030" i="6"/>
  <c r="G1031" i="6"/>
  <c r="G1032" i="6"/>
  <c r="G1033" i="6"/>
  <c r="G1034" i="6"/>
  <c r="G1035" i="6"/>
  <c r="G1036" i="6"/>
  <c r="G1037" i="6"/>
  <c r="G1038" i="6"/>
  <c r="G1039" i="6"/>
  <c r="G1040" i="6"/>
  <c r="G1041" i="6"/>
  <c r="G1042" i="6"/>
  <c r="G1043" i="6"/>
  <c r="G1044" i="6"/>
  <c r="G1045" i="6"/>
  <c r="G1046" i="6"/>
  <c r="G1047" i="6"/>
  <c r="G1048" i="6"/>
  <c r="G1049" i="6"/>
  <c r="G1050" i="6"/>
  <c r="G1051" i="6"/>
  <c r="G1052" i="6"/>
  <c r="G1053" i="6"/>
  <c r="G1054" i="6"/>
  <c r="G1055" i="6"/>
  <c r="G1056" i="6"/>
  <c r="G1057" i="6"/>
  <c r="G1058" i="6"/>
  <c r="G1059" i="6"/>
  <c r="G1060" i="6"/>
  <c r="H1060" i="6"/>
  <c r="H1063" i="6"/>
  <c r="G1063" i="6"/>
  <c r="F1063" i="6"/>
  <c r="E847" i="6"/>
  <c r="E848" i="6"/>
  <c r="E849" i="6"/>
  <c r="E850" i="6"/>
  <c r="E851" i="6"/>
  <c r="E852" i="6"/>
  <c r="E853" i="6"/>
  <c r="E854" i="6"/>
  <c r="E855" i="6"/>
  <c r="E856" i="6"/>
  <c r="E857" i="6"/>
  <c r="E858" i="6"/>
  <c r="E859" i="6"/>
  <c r="E860" i="6"/>
  <c r="E861" i="6"/>
  <c r="E862" i="6"/>
  <c r="E863" i="6"/>
  <c r="E864" i="6"/>
  <c r="E865" i="6"/>
  <c r="E866" i="6"/>
  <c r="E867" i="6"/>
  <c r="E868" i="6"/>
  <c r="E869" i="6"/>
  <c r="E870" i="6"/>
  <c r="E871" i="6"/>
  <c r="E872" i="6"/>
  <c r="E873" i="6"/>
  <c r="E874" i="6"/>
  <c r="E875" i="6"/>
  <c r="E876" i="6"/>
  <c r="E877" i="6"/>
  <c r="E878" i="6"/>
  <c r="E879" i="6"/>
  <c r="E880" i="6"/>
  <c r="E881" i="6"/>
  <c r="E882" i="6"/>
  <c r="E883" i="6"/>
  <c r="E884" i="6"/>
  <c r="E885" i="6"/>
  <c r="E886" i="6"/>
  <c r="E887" i="6"/>
  <c r="E888" i="6"/>
  <c r="E889" i="6"/>
  <c r="E890" i="6"/>
  <c r="E891" i="6"/>
  <c r="E892" i="6"/>
  <c r="E893" i="6"/>
  <c r="E894" i="6"/>
  <c r="E895" i="6"/>
  <c r="E896" i="6"/>
  <c r="E897" i="6"/>
  <c r="E898" i="6"/>
  <c r="E899" i="6"/>
  <c r="E900" i="6"/>
  <c r="E901" i="6"/>
  <c r="E902" i="6"/>
  <c r="E903" i="6"/>
  <c r="E904" i="6"/>
  <c r="E905" i="6"/>
  <c r="E906" i="6"/>
  <c r="E907" i="6"/>
  <c r="E908" i="6"/>
  <c r="E909" i="6"/>
  <c r="E910" i="6"/>
  <c r="E911" i="6"/>
  <c r="E912" i="6"/>
  <c r="E913" i="6"/>
  <c r="E914" i="6"/>
  <c r="E915" i="6"/>
  <c r="E916" i="6"/>
  <c r="E917" i="6"/>
  <c r="E918" i="6"/>
  <c r="E919" i="6"/>
  <c r="E920" i="6"/>
  <c r="E921" i="6"/>
  <c r="E922" i="6"/>
  <c r="E923" i="6"/>
  <c r="E924" i="6"/>
  <c r="E925" i="6"/>
  <c r="E926" i="6"/>
  <c r="E927" i="6"/>
  <c r="E928" i="6"/>
  <c r="E929" i="6"/>
  <c r="E930" i="6"/>
  <c r="E931" i="6"/>
  <c r="E932" i="6"/>
  <c r="E933" i="6"/>
  <c r="E934" i="6"/>
  <c r="E935" i="6"/>
  <c r="E936" i="6"/>
  <c r="E937" i="6"/>
  <c r="E938" i="6"/>
  <c r="E939" i="6"/>
  <c r="E940" i="6"/>
  <c r="E941" i="6"/>
  <c r="E942" i="6"/>
  <c r="E943" i="6"/>
  <c r="E944" i="6"/>
  <c r="E945" i="6"/>
  <c r="E946" i="6"/>
  <c r="E947" i="6"/>
  <c r="E948" i="6"/>
  <c r="E949" i="6"/>
  <c r="E950" i="6"/>
  <c r="E951" i="6"/>
  <c r="E952" i="6"/>
  <c r="E953" i="6"/>
  <c r="E954" i="6"/>
  <c r="E955" i="6"/>
  <c r="E956" i="6"/>
  <c r="E957" i="6"/>
  <c r="E958" i="6"/>
  <c r="E959" i="6"/>
  <c r="E960" i="6"/>
  <c r="E961" i="6"/>
  <c r="E962" i="6"/>
  <c r="E963" i="6"/>
  <c r="E964" i="6"/>
  <c r="E965" i="6"/>
  <c r="E966" i="6"/>
  <c r="E967" i="6"/>
  <c r="E968" i="6"/>
  <c r="E969" i="6"/>
  <c r="E970" i="6"/>
  <c r="E971" i="6"/>
  <c r="E972" i="6"/>
  <c r="E973" i="6"/>
  <c r="E974" i="6"/>
  <c r="E975" i="6"/>
  <c r="E976" i="6"/>
  <c r="E977" i="6"/>
  <c r="E978" i="6"/>
  <c r="E979" i="6"/>
  <c r="E980" i="6"/>
  <c r="E981" i="6"/>
  <c r="E982" i="6"/>
  <c r="E983" i="6"/>
  <c r="E984" i="6"/>
  <c r="E985" i="6"/>
  <c r="E986" i="6"/>
  <c r="E987" i="6"/>
  <c r="E988" i="6"/>
  <c r="E989" i="6"/>
  <c r="E990" i="6"/>
  <c r="E991" i="6"/>
  <c r="E992" i="6"/>
  <c r="E993" i="6"/>
  <c r="E994" i="6"/>
  <c r="E995" i="6"/>
  <c r="E996" i="6"/>
  <c r="E997" i="6"/>
  <c r="E998" i="6"/>
  <c r="E999" i="6"/>
  <c r="E1000" i="6"/>
  <c r="E1001" i="6"/>
  <c r="E1002" i="6"/>
  <c r="E1003" i="6"/>
  <c r="E1004" i="6"/>
  <c r="E1005" i="6"/>
  <c r="E1006" i="6"/>
  <c r="E1007" i="6"/>
  <c r="E1008" i="6"/>
  <c r="E1009" i="6"/>
  <c r="E1010" i="6"/>
  <c r="E1011" i="6"/>
  <c r="E1012" i="6"/>
  <c r="E1013" i="6"/>
  <c r="E1014" i="6"/>
  <c r="E1015" i="6"/>
  <c r="E1016" i="6"/>
  <c r="E1017" i="6"/>
  <c r="E1018" i="6"/>
  <c r="E1019" i="6"/>
  <c r="E1020" i="6"/>
  <c r="E1021" i="6"/>
  <c r="E1022" i="6"/>
  <c r="E1023" i="6"/>
  <c r="E1024" i="6"/>
  <c r="E1025" i="6"/>
  <c r="E1026" i="6"/>
  <c r="E1027" i="6"/>
  <c r="E1028" i="6"/>
  <c r="E1029" i="6"/>
  <c r="E1030" i="6"/>
  <c r="E1031" i="6"/>
  <c r="E1032" i="6"/>
  <c r="E1033" i="6"/>
  <c r="E1034" i="6"/>
  <c r="E1035" i="6"/>
  <c r="E1036" i="6"/>
  <c r="E1037" i="6"/>
  <c r="E1038" i="6"/>
  <c r="E1039" i="6"/>
  <c r="E1040" i="6"/>
  <c r="E1041" i="6"/>
  <c r="E1042" i="6"/>
  <c r="E1043" i="6"/>
  <c r="E1044" i="6"/>
  <c r="E1045" i="6"/>
  <c r="E1046" i="6"/>
  <c r="E1047" i="6"/>
  <c r="E1048" i="6"/>
  <c r="E1049" i="6"/>
  <c r="E1050" i="6"/>
  <c r="E1051" i="6"/>
  <c r="E1052" i="6"/>
  <c r="E1053" i="6"/>
  <c r="E1054" i="6"/>
  <c r="E1055" i="6"/>
  <c r="E1056" i="6"/>
  <c r="E1057" i="6"/>
  <c r="E1058" i="6"/>
  <c r="E1059" i="6"/>
  <c r="E1060" i="6"/>
  <c r="E1063" i="6"/>
  <c r="D1060" i="6"/>
  <c r="G1062" i="6"/>
  <c r="F1062" i="6"/>
  <c r="E1062" i="6"/>
  <c r="F627" i="6"/>
  <c r="F628" i="6"/>
  <c r="F629" i="6"/>
  <c r="F630" i="6"/>
  <c r="F631" i="6"/>
  <c r="F632" i="6"/>
  <c r="F633" i="6"/>
  <c r="F634" i="6"/>
  <c r="F635" i="6"/>
  <c r="F636" i="6"/>
  <c r="F637" i="6"/>
  <c r="F638" i="6"/>
  <c r="F639" i="6"/>
  <c r="F640" i="6"/>
  <c r="F641" i="6"/>
  <c r="F642" i="6"/>
  <c r="F643" i="6"/>
  <c r="F644" i="6"/>
  <c r="F645" i="6"/>
  <c r="F646" i="6"/>
  <c r="F647" i="6"/>
  <c r="F648" i="6"/>
  <c r="F649" i="6"/>
  <c r="F650" i="6"/>
  <c r="F651" i="6"/>
  <c r="F652" i="6"/>
  <c r="F653" i="6"/>
  <c r="F654" i="6"/>
  <c r="F655" i="6"/>
  <c r="F656" i="6"/>
  <c r="F657" i="6"/>
  <c r="F658" i="6"/>
  <c r="F659" i="6"/>
  <c r="F660" i="6"/>
  <c r="F661" i="6"/>
  <c r="F662" i="6"/>
  <c r="F663" i="6"/>
  <c r="F664" i="6"/>
  <c r="F665" i="6"/>
  <c r="F666" i="6"/>
  <c r="F667" i="6"/>
  <c r="F668" i="6"/>
  <c r="F669" i="6"/>
  <c r="F670" i="6"/>
  <c r="F671" i="6"/>
  <c r="F672" i="6"/>
  <c r="F673" i="6"/>
  <c r="F674" i="6"/>
  <c r="F675" i="6"/>
  <c r="F676" i="6"/>
  <c r="F677" i="6"/>
  <c r="F678" i="6"/>
  <c r="F679" i="6"/>
  <c r="F680" i="6"/>
  <c r="F681" i="6"/>
  <c r="F682" i="6"/>
  <c r="F683" i="6"/>
  <c r="F684" i="6"/>
  <c r="F685" i="6"/>
  <c r="F686" i="6"/>
  <c r="F687" i="6"/>
  <c r="F688" i="6"/>
  <c r="F689" i="6"/>
  <c r="F690" i="6"/>
  <c r="F691" i="6"/>
  <c r="F692" i="6"/>
  <c r="F693" i="6"/>
  <c r="F694" i="6"/>
  <c r="F695" i="6"/>
  <c r="F696" i="6"/>
  <c r="F697" i="6"/>
  <c r="F698" i="6"/>
  <c r="F699" i="6"/>
  <c r="F700" i="6"/>
  <c r="F701" i="6"/>
  <c r="F702" i="6"/>
  <c r="F703" i="6"/>
  <c r="F704" i="6"/>
  <c r="F705" i="6"/>
  <c r="F706" i="6"/>
  <c r="F707" i="6"/>
  <c r="F708" i="6"/>
  <c r="F709" i="6"/>
  <c r="F710" i="6"/>
  <c r="F711" i="6"/>
  <c r="F712" i="6"/>
  <c r="F713" i="6"/>
  <c r="F714" i="6"/>
  <c r="F715" i="6"/>
  <c r="F716" i="6"/>
  <c r="F717" i="6"/>
  <c r="F718" i="6"/>
  <c r="F719" i="6"/>
  <c r="F720" i="6"/>
  <c r="F721" i="6"/>
  <c r="F722" i="6"/>
  <c r="F723" i="6"/>
  <c r="F724" i="6"/>
  <c r="F725" i="6"/>
  <c r="F726" i="6"/>
  <c r="F727" i="6"/>
  <c r="F728" i="6"/>
  <c r="F729" i="6"/>
  <c r="F730" i="6"/>
  <c r="F731" i="6"/>
  <c r="F732" i="6"/>
  <c r="F733" i="6"/>
  <c r="F734" i="6"/>
  <c r="F735" i="6"/>
  <c r="F736" i="6"/>
  <c r="F737" i="6"/>
  <c r="F738" i="6"/>
  <c r="F739" i="6"/>
  <c r="F740" i="6"/>
  <c r="F741" i="6"/>
  <c r="F742" i="6"/>
  <c r="F743" i="6"/>
  <c r="F744" i="6"/>
  <c r="F745" i="6"/>
  <c r="F746" i="6"/>
  <c r="F747" i="6"/>
  <c r="F748" i="6"/>
  <c r="F749" i="6"/>
  <c r="F750" i="6"/>
  <c r="F751" i="6"/>
  <c r="F752" i="6"/>
  <c r="F753" i="6"/>
  <c r="F754" i="6"/>
  <c r="F755" i="6"/>
  <c r="F756" i="6"/>
  <c r="F757" i="6"/>
  <c r="F758" i="6"/>
  <c r="F759" i="6"/>
  <c r="F760" i="6"/>
  <c r="F761" i="6"/>
  <c r="F762" i="6"/>
  <c r="F763" i="6"/>
  <c r="F764" i="6"/>
  <c r="F765" i="6"/>
  <c r="F766" i="6"/>
  <c r="F767" i="6"/>
  <c r="F768" i="6"/>
  <c r="F769" i="6"/>
  <c r="F770" i="6"/>
  <c r="F771" i="6"/>
  <c r="F772" i="6"/>
  <c r="F773" i="6"/>
  <c r="F774" i="6"/>
  <c r="F775" i="6"/>
  <c r="F776" i="6"/>
  <c r="F777" i="6"/>
  <c r="F778" i="6"/>
  <c r="F779" i="6"/>
  <c r="F780" i="6"/>
  <c r="F781" i="6"/>
  <c r="F782" i="6"/>
  <c r="F783" i="6"/>
  <c r="F784" i="6"/>
  <c r="F785" i="6"/>
  <c r="F786" i="6"/>
  <c r="F787" i="6"/>
  <c r="F788" i="6"/>
  <c r="F789" i="6"/>
  <c r="F790" i="6"/>
  <c r="F791" i="6"/>
  <c r="F792" i="6"/>
  <c r="F793" i="6"/>
  <c r="F794" i="6"/>
  <c r="F795" i="6"/>
  <c r="F796" i="6"/>
  <c r="F797" i="6"/>
  <c r="F798" i="6"/>
  <c r="F799" i="6"/>
  <c r="F800" i="6"/>
  <c r="F801" i="6"/>
  <c r="F802" i="6"/>
  <c r="F803" i="6"/>
  <c r="F804" i="6"/>
  <c r="F805" i="6"/>
  <c r="F806" i="6"/>
  <c r="F807" i="6"/>
  <c r="F808" i="6"/>
  <c r="F809" i="6"/>
  <c r="F810" i="6"/>
  <c r="F811" i="6"/>
  <c r="F812" i="6"/>
  <c r="F813" i="6"/>
  <c r="F814" i="6"/>
  <c r="F815" i="6"/>
  <c r="F816" i="6"/>
  <c r="F817" i="6"/>
  <c r="F818" i="6"/>
  <c r="F819" i="6"/>
  <c r="F820" i="6"/>
  <c r="F821" i="6"/>
  <c r="F822" i="6"/>
  <c r="F823" i="6"/>
  <c r="F824" i="6"/>
  <c r="F825" i="6"/>
  <c r="F826" i="6"/>
  <c r="F827" i="6"/>
  <c r="F828" i="6"/>
  <c r="F829" i="6"/>
  <c r="F830" i="6"/>
  <c r="F831" i="6"/>
  <c r="F832" i="6"/>
  <c r="F833" i="6"/>
  <c r="F834" i="6"/>
  <c r="F835" i="6"/>
  <c r="F836" i="6"/>
  <c r="F837" i="6"/>
  <c r="F838" i="6"/>
  <c r="F839" i="6"/>
  <c r="F840"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H840" i="6"/>
  <c r="H843" i="6"/>
  <c r="G843" i="6"/>
  <c r="F843" i="6"/>
  <c r="E627" i="6"/>
  <c r="E628" i="6"/>
  <c r="E629" i="6"/>
  <c r="E630" i="6"/>
  <c r="E631" i="6"/>
  <c r="E632" i="6"/>
  <c r="E633" i="6"/>
  <c r="E634" i="6"/>
  <c r="E635" i="6"/>
  <c r="E636" i="6"/>
  <c r="E637" i="6"/>
  <c r="E638" i="6"/>
  <c r="E639" i="6"/>
  <c r="E640" i="6"/>
  <c r="E641" i="6"/>
  <c r="E642" i="6"/>
  <c r="E643" i="6"/>
  <c r="E644" i="6"/>
  <c r="E645" i="6"/>
  <c r="E646" i="6"/>
  <c r="E647" i="6"/>
  <c r="E648" i="6"/>
  <c r="E649" i="6"/>
  <c r="E650" i="6"/>
  <c r="E651" i="6"/>
  <c r="E652" i="6"/>
  <c r="E653" i="6"/>
  <c r="E654" i="6"/>
  <c r="E655" i="6"/>
  <c r="E656" i="6"/>
  <c r="E657" i="6"/>
  <c r="E658" i="6"/>
  <c r="E659" i="6"/>
  <c r="E660" i="6"/>
  <c r="E661" i="6"/>
  <c r="E662" i="6"/>
  <c r="E663" i="6"/>
  <c r="E664" i="6"/>
  <c r="E665" i="6"/>
  <c r="E666" i="6"/>
  <c r="E667" i="6"/>
  <c r="E668" i="6"/>
  <c r="E669" i="6"/>
  <c r="E670" i="6"/>
  <c r="E671" i="6"/>
  <c r="E672" i="6"/>
  <c r="E673" i="6"/>
  <c r="E674" i="6"/>
  <c r="E675" i="6"/>
  <c r="E676" i="6"/>
  <c r="E677" i="6"/>
  <c r="E678" i="6"/>
  <c r="E679" i="6"/>
  <c r="E680" i="6"/>
  <c r="E681" i="6"/>
  <c r="E682" i="6"/>
  <c r="E683" i="6"/>
  <c r="E684" i="6"/>
  <c r="E685" i="6"/>
  <c r="E686" i="6"/>
  <c r="E687" i="6"/>
  <c r="E688" i="6"/>
  <c r="E689" i="6"/>
  <c r="E690" i="6"/>
  <c r="E691" i="6"/>
  <c r="E692" i="6"/>
  <c r="E693" i="6"/>
  <c r="E694" i="6"/>
  <c r="E695" i="6"/>
  <c r="E696" i="6"/>
  <c r="E697" i="6"/>
  <c r="E698" i="6"/>
  <c r="E699" i="6"/>
  <c r="E700" i="6"/>
  <c r="E701" i="6"/>
  <c r="E702" i="6"/>
  <c r="E703" i="6"/>
  <c r="E704" i="6"/>
  <c r="E705" i="6"/>
  <c r="E706" i="6"/>
  <c r="E707" i="6"/>
  <c r="E708" i="6"/>
  <c r="E709" i="6"/>
  <c r="E710" i="6"/>
  <c r="E711" i="6"/>
  <c r="E712" i="6"/>
  <c r="E713" i="6"/>
  <c r="E714" i="6"/>
  <c r="E715" i="6"/>
  <c r="E716" i="6"/>
  <c r="E717" i="6"/>
  <c r="E718" i="6"/>
  <c r="E719" i="6"/>
  <c r="E720" i="6"/>
  <c r="E721" i="6"/>
  <c r="E722" i="6"/>
  <c r="E723" i="6"/>
  <c r="E724" i="6"/>
  <c r="E725" i="6"/>
  <c r="E726" i="6"/>
  <c r="E727" i="6"/>
  <c r="E728" i="6"/>
  <c r="E729" i="6"/>
  <c r="E730" i="6"/>
  <c r="E731" i="6"/>
  <c r="E732" i="6"/>
  <c r="E733" i="6"/>
  <c r="E734" i="6"/>
  <c r="E735" i="6"/>
  <c r="E736" i="6"/>
  <c r="E737" i="6"/>
  <c r="E738" i="6"/>
  <c r="E739" i="6"/>
  <c r="E740" i="6"/>
  <c r="E741" i="6"/>
  <c r="E742" i="6"/>
  <c r="E743" i="6"/>
  <c r="E744" i="6"/>
  <c r="E745" i="6"/>
  <c r="E746" i="6"/>
  <c r="E747" i="6"/>
  <c r="E748" i="6"/>
  <c r="E749" i="6"/>
  <c r="E750" i="6"/>
  <c r="E751" i="6"/>
  <c r="E752" i="6"/>
  <c r="E753" i="6"/>
  <c r="E754" i="6"/>
  <c r="E755" i="6"/>
  <c r="E756" i="6"/>
  <c r="E757" i="6"/>
  <c r="E758" i="6"/>
  <c r="E759" i="6"/>
  <c r="E760" i="6"/>
  <c r="E761" i="6"/>
  <c r="E762" i="6"/>
  <c r="E763" i="6"/>
  <c r="E764" i="6"/>
  <c r="E765" i="6"/>
  <c r="E766" i="6"/>
  <c r="E767" i="6"/>
  <c r="E768" i="6"/>
  <c r="E769" i="6"/>
  <c r="E770" i="6"/>
  <c r="E771" i="6"/>
  <c r="E772" i="6"/>
  <c r="E773" i="6"/>
  <c r="E774" i="6"/>
  <c r="E775" i="6"/>
  <c r="E776" i="6"/>
  <c r="E777" i="6"/>
  <c r="E778" i="6"/>
  <c r="E779" i="6"/>
  <c r="E780" i="6"/>
  <c r="E781" i="6"/>
  <c r="E782" i="6"/>
  <c r="E783" i="6"/>
  <c r="E784" i="6"/>
  <c r="E785" i="6"/>
  <c r="E786" i="6"/>
  <c r="E787" i="6"/>
  <c r="E788" i="6"/>
  <c r="E789" i="6"/>
  <c r="E790" i="6"/>
  <c r="E791" i="6"/>
  <c r="E792" i="6"/>
  <c r="E793" i="6"/>
  <c r="E794" i="6"/>
  <c r="E795" i="6"/>
  <c r="E796" i="6"/>
  <c r="E797" i="6"/>
  <c r="E798" i="6"/>
  <c r="E799" i="6"/>
  <c r="E800" i="6"/>
  <c r="E801" i="6"/>
  <c r="E802" i="6"/>
  <c r="E803" i="6"/>
  <c r="E804" i="6"/>
  <c r="E805" i="6"/>
  <c r="E806" i="6"/>
  <c r="E807" i="6"/>
  <c r="E808" i="6"/>
  <c r="E809" i="6"/>
  <c r="E810" i="6"/>
  <c r="E811" i="6"/>
  <c r="E812" i="6"/>
  <c r="E813" i="6"/>
  <c r="E814" i="6"/>
  <c r="E815" i="6"/>
  <c r="E816" i="6"/>
  <c r="E817" i="6"/>
  <c r="E818" i="6"/>
  <c r="E819" i="6"/>
  <c r="E820" i="6"/>
  <c r="E821" i="6"/>
  <c r="E822" i="6"/>
  <c r="E823" i="6"/>
  <c r="E824" i="6"/>
  <c r="E825" i="6"/>
  <c r="E826" i="6"/>
  <c r="E827" i="6"/>
  <c r="E828" i="6"/>
  <c r="E829" i="6"/>
  <c r="E830" i="6"/>
  <c r="E831" i="6"/>
  <c r="E832" i="6"/>
  <c r="E833" i="6"/>
  <c r="E834" i="6"/>
  <c r="E835" i="6"/>
  <c r="E836" i="6"/>
  <c r="E837" i="6"/>
  <c r="E838" i="6"/>
  <c r="E839" i="6"/>
  <c r="E840" i="6"/>
  <c r="E843" i="6"/>
  <c r="D840" i="6"/>
  <c r="G842" i="6"/>
  <c r="F842" i="6"/>
  <c r="E842" i="6"/>
  <c r="F486" i="6"/>
  <c r="F487" i="6"/>
  <c r="F488" i="6"/>
  <c r="F489" i="6"/>
  <c r="F490" i="6"/>
  <c r="F491" i="6"/>
  <c r="F492" i="6"/>
  <c r="F493" i="6"/>
  <c r="F494" i="6"/>
  <c r="F495" i="6"/>
  <c r="F496" i="6"/>
  <c r="F497" i="6"/>
  <c r="F498" i="6"/>
  <c r="F499" i="6"/>
  <c r="F500" i="6"/>
  <c r="F501" i="6"/>
  <c r="F502" i="6"/>
  <c r="F503" i="6"/>
  <c r="F504" i="6"/>
  <c r="F505" i="6"/>
  <c r="F506" i="6"/>
  <c r="F507" i="6"/>
  <c r="F508" i="6"/>
  <c r="F509" i="6"/>
  <c r="F510" i="6"/>
  <c r="F511" i="6"/>
  <c r="F512" i="6"/>
  <c r="F513" i="6"/>
  <c r="F514" i="6"/>
  <c r="F515" i="6"/>
  <c r="F516" i="6"/>
  <c r="F517" i="6"/>
  <c r="F518" i="6"/>
  <c r="F519" i="6"/>
  <c r="F520" i="6"/>
  <c r="F521" i="6"/>
  <c r="F522" i="6"/>
  <c r="F523" i="6"/>
  <c r="F524" i="6"/>
  <c r="F525" i="6"/>
  <c r="F526" i="6"/>
  <c r="F527" i="6"/>
  <c r="F528" i="6"/>
  <c r="F529" i="6"/>
  <c r="F530" i="6"/>
  <c r="F531" i="6"/>
  <c r="F532" i="6"/>
  <c r="F533" i="6"/>
  <c r="F534" i="6"/>
  <c r="F535" i="6"/>
  <c r="F536" i="6"/>
  <c r="F537" i="6"/>
  <c r="F538" i="6"/>
  <c r="F539" i="6"/>
  <c r="F540" i="6"/>
  <c r="F541" i="6"/>
  <c r="F542" i="6"/>
  <c r="F543" i="6"/>
  <c r="F544" i="6"/>
  <c r="F545" i="6"/>
  <c r="F546" i="6"/>
  <c r="F547" i="6"/>
  <c r="F548" i="6"/>
  <c r="F549" i="6"/>
  <c r="F550" i="6"/>
  <c r="F551" i="6"/>
  <c r="F552" i="6"/>
  <c r="F553" i="6"/>
  <c r="F554" i="6"/>
  <c r="F555" i="6"/>
  <c r="F556" i="6"/>
  <c r="F557" i="6"/>
  <c r="F558" i="6"/>
  <c r="F559" i="6"/>
  <c r="F560" i="6"/>
  <c r="F561" i="6"/>
  <c r="F562" i="6"/>
  <c r="F563" i="6"/>
  <c r="F564" i="6"/>
  <c r="F565" i="6"/>
  <c r="F566" i="6"/>
  <c r="F567" i="6"/>
  <c r="F568" i="6"/>
  <c r="F569" i="6"/>
  <c r="F570" i="6"/>
  <c r="F571" i="6"/>
  <c r="F572" i="6"/>
  <c r="F573" i="6"/>
  <c r="F574" i="6"/>
  <c r="F575" i="6"/>
  <c r="F576" i="6"/>
  <c r="F577" i="6"/>
  <c r="F578" i="6"/>
  <c r="F579" i="6"/>
  <c r="F580" i="6"/>
  <c r="F581" i="6"/>
  <c r="F582" i="6"/>
  <c r="F583" i="6"/>
  <c r="F584" i="6"/>
  <c r="F585" i="6"/>
  <c r="F586" i="6"/>
  <c r="F587" i="6"/>
  <c r="F588" i="6"/>
  <c r="F589" i="6"/>
  <c r="F590" i="6"/>
  <c r="F591" i="6"/>
  <c r="F592" i="6"/>
  <c r="F593" i="6"/>
  <c r="F594" i="6"/>
  <c r="F595" i="6"/>
  <c r="F596" i="6"/>
  <c r="F597" i="6"/>
  <c r="F598" i="6"/>
  <c r="F599" i="6"/>
  <c r="F600" i="6"/>
  <c r="F601" i="6"/>
  <c r="F602" i="6"/>
  <c r="F603" i="6"/>
  <c r="F604" i="6"/>
  <c r="F605" i="6"/>
  <c r="F606" i="6"/>
  <c r="F607" i="6"/>
  <c r="F608" i="6"/>
  <c r="F609" i="6"/>
  <c r="F610" i="6"/>
  <c r="F611" i="6"/>
  <c r="F612" i="6"/>
  <c r="F613" i="6"/>
  <c r="F614" i="6"/>
  <c r="F615" i="6"/>
  <c r="F616" i="6"/>
  <c r="F617" i="6"/>
  <c r="F618" i="6"/>
  <c r="F619" i="6"/>
  <c r="F620"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H620" i="6"/>
  <c r="H623" i="6"/>
  <c r="G623" i="6"/>
  <c r="F623" i="6"/>
  <c r="E486" i="6"/>
  <c r="E487" i="6"/>
  <c r="E488" i="6"/>
  <c r="E489" i="6"/>
  <c r="E490" i="6"/>
  <c r="E491" i="6"/>
  <c r="E492" i="6"/>
  <c r="E493" i="6"/>
  <c r="E494" i="6"/>
  <c r="E495" i="6"/>
  <c r="E496" i="6"/>
  <c r="E497" i="6"/>
  <c r="E498" i="6"/>
  <c r="E499" i="6"/>
  <c r="E500" i="6"/>
  <c r="E501" i="6"/>
  <c r="E502" i="6"/>
  <c r="E503" i="6"/>
  <c r="E504" i="6"/>
  <c r="E505" i="6"/>
  <c r="E506" i="6"/>
  <c r="E507" i="6"/>
  <c r="E508" i="6"/>
  <c r="E509" i="6"/>
  <c r="E510" i="6"/>
  <c r="E511" i="6"/>
  <c r="E512" i="6"/>
  <c r="E513" i="6"/>
  <c r="E514" i="6"/>
  <c r="E515" i="6"/>
  <c r="E516" i="6"/>
  <c r="E517" i="6"/>
  <c r="E518" i="6"/>
  <c r="E519" i="6"/>
  <c r="E520" i="6"/>
  <c r="E521" i="6"/>
  <c r="E522" i="6"/>
  <c r="E523" i="6"/>
  <c r="E524" i="6"/>
  <c r="E525" i="6"/>
  <c r="E526" i="6"/>
  <c r="E527" i="6"/>
  <c r="E528" i="6"/>
  <c r="E529" i="6"/>
  <c r="E530" i="6"/>
  <c r="E531" i="6"/>
  <c r="E532" i="6"/>
  <c r="E533" i="6"/>
  <c r="E534" i="6"/>
  <c r="E535" i="6"/>
  <c r="E536" i="6"/>
  <c r="E537" i="6"/>
  <c r="E538" i="6"/>
  <c r="E539" i="6"/>
  <c r="E540" i="6"/>
  <c r="E541" i="6"/>
  <c r="E542" i="6"/>
  <c r="E543" i="6"/>
  <c r="E544" i="6"/>
  <c r="E545" i="6"/>
  <c r="E546" i="6"/>
  <c r="E547" i="6"/>
  <c r="E548" i="6"/>
  <c r="E549" i="6"/>
  <c r="E550" i="6"/>
  <c r="E551" i="6"/>
  <c r="E552" i="6"/>
  <c r="E553" i="6"/>
  <c r="E554" i="6"/>
  <c r="E555" i="6"/>
  <c r="E556" i="6"/>
  <c r="E557" i="6"/>
  <c r="E558" i="6"/>
  <c r="E559" i="6"/>
  <c r="E560" i="6"/>
  <c r="E561" i="6"/>
  <c r="E562" i="6"/>
  <c r="E563" i="6"/>
  <c r="E564" i="6"/>
  <c r="E565" i="6"/>
  <c r="E566" i="6"/>
  <c r="E567" i="6"/>
  <c r="E568" i="6"/>
  <c r="E569" i="6"/>
  <c r="E570" i="6"/>
  <c r="E571" i="6"/>
  <c r="E572" i="6"/>
  <c r="E573" i="6"/>
  <c r="E574" i="6"/>
  <c r="E575" i="6"/>
  <c r="E576" i="6"/>
  <c r="E577" i="6"/>
  <c r="E578" i="6"/>
  <c r="E579" i="6"/>
  <c r="E580" i="6"/>
  <c r="E581" i="6"/>
  <c r="E582" i="6"/>
  <c r="E583" i="6"/>
  <c r="E584" i="6"/>
  <c r="E585" i="6"/>
  <c r="E586" i="6"/>
  <c r="E587" i="6"/>
  <c r="E588" i="6"/>
  <c r="E589" i="6"/>
  <c r="E590" i="6"/>
  <c r="E591" i="6"/>
  <c r="E592" i="6"/>
  <c r="E593" i="6"/>
  <c r="E594" i="6"/>
  <c r="E595" i="6"/>
  <c r="E596" i="6"/>
  <c r="E597" i="6"/>
  <c r="E598" i="6"/>
  <c r="E599" i="6"/>
  <c r="E600" i="6"/>
  <c r="E601" i="6"/>
  <c r="E602" i="6"/>
  <c r="E603" i="6"/>
  <c r="E604" i="6"/>
  <c r="E605" i="6"/>
  <c r="E606" i="6"/>
  <c r="E607" i="6"/>
  <c r="E608" i="6"/>
  <c r="E609" i="6"/>
  <c r="E610" i="6"/>
  <c r="E611" i="6"/>
  <c r="E612" i="6"/>
  <c r="E613" i="6"/>
  <c r="E614" i="6"/>
  <c r="E615" i="6"/>
  <c r="E616" i="6"/>
  <c r="E617" i="6"/>
  <c r="E618" i="6"/>
  <c r="E619" i="6"/>
  <c r="E620" i="6"/>
  <c r="E623" i="6"/>
  <c r="D620" i="6"/>
  <c r="G622" i="6"/>
  <c r="F622" i="6"/>
  <c r="E622"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05" i="6"/>
  <c r="F406" i="6"/>
  <c r="F407" i="6"/>
  <c r="F408" i="6"/>
  <c r="F409" i="6"/>
  <c r="F410" i="6"/>
  <c r="F411" i="6"/>
  <c r="F412" i="6"/>
  <c r="F413" i="6"/>
  <c r="F414" i="6"/>
  <c r="F415" i="6"/>
  <c r="F416" i="6"/>
  <c r="F417" i="6"/>
  <c r="F418" i="6"/>
  <c r="F419" i="6"/>
  <c r="F420" i="6"/>
  <c r="F421" i="6"/>
  <c r="F422" i="6"/>
  <c r="F423" i="6"/>
  <c r="F424" i="6"/>
  <c r="F425" i="6"/>
  <c r="F426" i="6"/>
  <c r="F427" i="6"/>
  <c r="F428" i="6"/>
  <c r="F429" i="6"/>
  <c r="F430" i="6"/>
  <c r="F431" i="6"/>
  <c r="F432" i="6"/>
  <c r="F433" i="6"/>
  <c r="F434" i="6"/>
  <c r="F435" i="6"/>
  <c r="F436" i="6"/>
  <c r="F437" i="6"/>
  <c r="F438" i="6"/>
  <c r="F439" i="6"/>
  <c r="F440" i="6"/>
  <c r="F441" i="6"/>
  <c r="F442" i="6"/>
  <c r="F443" i="6"/>
  <c r="F444" i="6"/>
  <c r="F445" i="6"/>
  <c r="F446" i="6"/>
  <c r="F447" i="6"/>
  <c r="F448" i="6"/>
  <c r="F449" i="6"/>
  <c r="F450" i="6"/>
  <c r="F451" i="6"/>
  <c r="F452" i="6"/>
  <c r="F453" i="6"/>
  <c r="F454" i="6"/>
  <c r="F455" i="6"/>
  <c r="F456" i="6"/>
  <c r="F457" i="6"/>
  <c r="F458" i="6"/>
  <c r="F459" i="6"/>
  <c r="F460" i="6"/>
  <c r="F461" i="6"/>
  <c r="F462" i="6"/>
  <c r="F463" i="6"/>
  <c r="F464" i="6"/>
  <c r="F465" i="6"/>
  <c r="F466" i="6"/>
  <c r="F467" i="6"/>
  <c r="F468" i="6"/>
  <c r="F469" i="6"/>
  <c r="F470" i="6"/>
  <c r="F471" i="6"/>
  <c r="F472" i="6"/>
  <c r="F473" i="6"/>
  <c r="F474" i="6"/>
  <c r="F475" i="6"/>
  <c r="F476" i="6"/>
  <c r="F477" i="6"/>
  <c r="F478" i="6"/>
  <c r="F479"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H479" i="6"/>
  <c r="H482" i="6"/>
  <c r="G482" i="6"/>
  <c r="F482"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E403" i="6"/>
  <c r="E404" i="6"/>
  <c r="E405" i="6"/>
  <c r="E406" i="6"/>
  <c r="E407" i="6"/>
  <c r="E408" i="6"/>
  <c r="E409" i="6"/>
  <c r="E410" i="6"/>
  <c r="E411" i="6"/>
  <c r="E412" i="6"/>
  <c r="E413" i="6"/>
  <c r="E414" i="6"/>
  <c r="E415" i="6"/>
  <c r="E416" i="6"/>
  <c r="E417" i="6"/>
  <c r="E418" i="6"/>
  <c r="E419" i="6"/>
  <c r="E420" i="6"/>
  <c r="E421" i="6"/>
  <c r="E422" i="6"/>
  <c r="E423" i="6"/>
  <c r="E424" i="6"/>
  <c r="E425" i="6"/>
  <c r="E426" i="6"/>
  <c r="E427" i="6"/>
  <c r="E428" i="6"/>
  <c r="E429" i="6"/>
  <c r="E430" i="6"/>
  <c r="E431" i="6"/>
  <c r="E432" i="6"/>
  <c r="E433" i="6"/>
  <c r="E434" i="6"/>
  <c r="E435" i="6"/>
  <c r="E436" i="6"/>
  <c r="E437" i="6"/>
  <c r="E438" i="6"/>
  <c r="E439" i="6"/>
  <c r="E440" i="6"/>
  <c r="E441" i="6"/>
  <c r="E442" i="6"/>
  <c r="E443" i="6"/>
  <c r="E444" i="6"/>
  <c r="E445" i="6"/>
  <c r="E446" i="6"/>
  <c r="E447" i="6"/>
  <c r="E448" i="6"/>
  <c r="E449" i="6"/>
  <c r="E450" i="6"/>
  <c r="E451" i="6"/>
  <c r="E452" i="6"/>
  <c r="E453" i="6"/>
  <c r="E454" i="6"/>
  <c r="E455" i="6"/>
  <c r="E456" i="6"/>
  <c r="E457" i="6"/>
  <c r="E458" i="6"/>
  <c r="E459" i="6"/>
  <c r="E460" i="6"/>
  <c r="E461" i="6"/>
  <c r="E462" i="6"/>
  <c r="E463" i="6"/>
  <c r="E464" i="6"/>
  <c r="E465" i="6"/>
  <c r="E466" i="6"/>
  <c r="E467" i="6"/>
  <c r="E468" i="6"/>
  <c r="E469" i="6"/>
  <c r="E470" i="6"/>
  <c r="E471" i="6"/>
  <c r="E472" i="6"/>
  <c r="E473" i="6"/>
  <c r="E474" i="6"/>
  <c r="E475" i="6"/>
  <c r="E476" i="6"/>
  <c r="E477" i="6"/>
  <c r="E478" i="6"/>
  <c r="E479" i="6"/>
  <c r="E482" i="6"/>
  <c r="D479" i="6"/>
  <c r="G481" i="6"/>
  <c r="F481" i="6"/>
  <c r="E481"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H259" i="6"/>
  <c r="H262" i="6"/>
  <c r="G262" i="6"/>
  <c r="F262"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2" i="6"/>
  <c r="D259" i="6"/>
  <c r="G261" i="6"/>
  <c r="F261" i="6"/>
  <c r="E261" i="6"/>
  <c r="E17" i="20"/>
  <c r="E20" i="20"/>
  <c r="E19" i="20"/>
  <c r="E18" i="20"/>
  <c r="C43" i="12"/>
  <c r="B43" i="12"/>
  <c r="C29" i="12"/>
  <c r="B29" i="12"/>
  <c r="C18" i="8"/>
  <c r="C24" i="8"/>
  <c r="C26" i="8"/>
  <c r="C29" i="8"/>
  <c r="C30" i="8"/>
  <c r="D18" i="8"/>
  <c r="D24" i="8"/>
  <c r="D26" i="8"/>
  <c r="D29" i="8"/>
  <c r="D30" i="8"/>
  <c r="D27" i="8"/>
  <c r="D25" i="8"/>
  <c r="D23" i="8"/>
  <c r="D22" i="8"/>
  <c r="D21" i="8"/>
  <c r="D20" i="8"/>
  <c r="D19" i="8"/>
  <c r="D17" i="8"/>
  <c r="D16" i="8"/>
  <c r="D15" i="8"/>
  <c r="D14" i="8"/>
  <c r="D13" i="8"/>
  <c r="F35" i="7"/>
  <c r="F36" i="7"/>
  <c r="F37" i="7"/>
  <c r="F34" i="7"/>
  <c r="C38" i="7"/>
  <c r="D38" i="7"/>
  <c r="E38" i="7"/>
  <c r="F38" i="7"/>
  <c r="B38" i="7"/>
  <c r="D29" i="7"/>
  <c r="E29" i="7"/>
  <c r="F12" i="7"/>
  <c r="F13" i="7"/>
  <c r="F14" i="7"/>
  <c r="F15" i="7"/>
  <c r="F16" i="7"/>
  <c r="F17" i="7"/>
  <c r="F18" i="7"/>
  <c r="F19" i="7"/>
  <c r="F20" i="7"/>
  <c r="F21" i="7"/>
  <c r="F22" i="7"/>
  <c r="F23" i="7"/>
  <c r="F24" i="7"/>
  <c r="F25" i="7"/>
  <c r="F26" i="7"/>
  <c r="F27" i="7"/>
  <c r="F28" i="7"/>
  <c r="F29" i="7"/>
  <c r="C29" i="7"/>
  <c r="F41" i="6"/>
  <c r="G41" i="6"/>
  <c r="H40" i="6"/>
  <c r="H37" i="6"/>
  <c r="H38" i="6"/>
  <c r="H39" i="6"/>
  <c r="H41" i="6"/>
  <c r="E41" i="6"/>
  <c r="F31" i="6"/>
  <c r="G31" i="6"/>
  <c r="H26" i="6"/>
  <c r="H27" i="6"/>
  <c r="H28" i="6"/>
  <c r="H29" i="6"/>
  <c r="H13" i="6"/>
  <c r="H14" i="6"/>
  <c r="H15" i="6"/>
  <c r="H16" i="6"/>
  <c r="H17" i="6"/>
  <c r="H18" i="6"/>
  <c r="H19" i="6"/>
  <c r="H20" i="6"/>
  <c r="H21" i="6"/>
  <c r="H22" i="6"/>
  <c r="H23" i="6"/>
  <c r="H24" i="6"/>
  <c r="H25" i="6"/>
  <c r="H31" i="6"/>
  <c r="E31" i="6"/>
  <c r="E48" i="1"/>
  <c r="E63" i="1"/>
  <c r="F48" i="1"/>
  <c r="F63" i="1"/>
  <c r="G48" i="1"/>
  <c r="G63" i="1"/>
  <c r="H42" i="1"/>
  <c r="H48" i="1"/>
  <c r="H63" i="1"/>
  <c r="D48" i="1"/>
  <c r="D63" i="1"/>
</calcChain>
</file>

<file path=xl/sharedStrings.xml><?xml version="1.0" encoding="utf-8"?>
<sst xmlns="http://schemas.openxmlformats.org/spreadsheetml/2006/main" count="3902" uniqueCount="660">
  <si>
    <t>Capítulos de gasto</t>
  </si>
  <si>
    <t>Concepto</t>
  </si>
  <si>
    <t>Aprobado</t>
  </si>
  <si>
    <t>Modificado</t>
  </si>
  <si>
    <t>1000: Servicios personales</t>
  </si>
  <si>
    <t xml:space="preserve">REMUNERACIONES AL PERSONAL DE CARÁCTER PERMANENTE </t>
  </si>
  <si>
    <t xml:space="preserv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</si>
  <si>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</si>
  <si>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</si>
  <si>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</si>
  <si>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</si>
  <si>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</si>
  <si>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</si>
  <si>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SUBTOTAL CAPITULO 1000</t>
  </si>
  <si>
    <t>2000: Materiales y suministros</t>
  </si>
  <si>
    <t xml:space="preserve">MATERIALES DE ADMINISTRACIÓN, EMISIÓN DE DOCUMENTOS Y ARTÍCULOS OFICIALES </t>
  </si>
  <si>
    <t xml:space="preserve">ALIMENTOS Y UTENSILIOS </t>
  </si>
  <si>
    <t xml:space="preserve">MATERIAS PRIMAS Y MATERIALES DE PRODUCCIÓN Y COMERCIALIZACIÓN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</si>
  <si>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</si>
  <si>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</si>
  <si>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</si>
  <si>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DEPORTIVOS </t>
  </si>
  <si>
    <t xml:space="preserve">MATERIALES Y SUMINISTROS PARA SEGURIDAD </t>
  </si>
  <si>
    <t xml:space="preserve">HERRAMIENTAS, REFACCIONES Y ACCESORIOS MENORES </t>
  </si>
  <si>
    <t>SUBTOTAL CAPITULO 2000</t>
  </si>
  <si>
    <t>3000: Servicios generales</t>
  </si>
  <si>
    <t xml:space="preserve">SERVICIOS BÁSICOS </t>
  </si>
  <si>
    <t xml:space="preserve">SERVICIOS DE ARRENDAMIENTO </t>
  </si>
  <si>
    <t xml:space="preserve">SERVICIOS PROFESIONALES, CIENTÍFICOS, TÉCNICOS Y OTROS SERVICIOS </t>
  </si>
  <si>
    <t xml:space="preserve">SERVICIOS FINANCIEROS, BANCARIOS Y COMERCIALES </t>
  </si>
  <si>
    <t xml:space="preserve">SERVICIOS DE INSTALACIÓN, REPARACIÓN, MANTENIMIENTO Y CONSERVACIÓN </t>
  </si>
  <si>
    <t xml:space="preserve">SERVICIOS DE COMUNICACIÓN SOCIAL Y PUBLICIDAD </t>
  </si>
  <si>
    <t xml:space="preserve">SERVICIOS DE TRASLADO Y VIÁTICOS </t>
  </si>
  <si>
    <t xml:space="preserve">SERVICIOS OFICIALES </t>
  </si>
  <si>
    <t xml:space="preserve">OTROS SERVICIOS GENERALES </t>
  </si>
  <si>
    <t>SUBTOTAL CAPITULO 3000</t>
  </si>
  <si>
    <t>4000: Transferencias, asignaciones, subsidios y otras ayudas</t>
  </si>
  <si>
    <t xml:space="preserve">TRANSFERENCIAS INTERNAS Y ASIGNACIONES AL SECTOR PÚBLICO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</si>
  <si>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</si>
  <si>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</si>
  <si>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</si>
  <si>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</si>
  <si>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</si>
  <si>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</si>
  <si>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</si>
  <si>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</si>
  <si>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SUBTOTAL CAPITULO 4000</t>
  </si>
  <si>
    <t>5000: Bienes Muebles e Inmuebles</t>
  </si>
  <si>
    <t xml:space="preserve">MOBILIARIO Y EQUIPO DE ADMINISTRACIÓN </t>
  </si>
  <si>
    <t xml:space="preserve">MOBILIARIO Y EQUIPO EDUCACIONAL Y RECREATIVO </t>
  </si>
  <si>
    <t xml:space="preserve">EQUIPO E INSTRUMENTAL MÉDICO Y DE LABORATORIO </t>
  </si>
  <si>
    <t>VEHÍCULOS Y EQUIPOS DE TRANSPORTE</t>
  </si>
  <si>
    <t xml:space="preserve">EQUIPO DE DEFENSA Y SEGURIDAD </t>
  </si>
  <si>
    <t xml:space="preserve">MÁQUINAS, OTROS EQUIPOS Y HERRAMIENTAS </t>
  </si>
  <si>
    <t xml:space="preserve">ACTIVOS BIOLÓGICOS </t>
  </si>
  <si>
    <t>BIENES INMUEBLES</t>
  </si>
  <si>
    <t xml:space="preserve">ACTIVOS INTANGIBLES </t>
  </si>
  <si>
    <t>SUBTOTAL CAPITULO 5000</t>
  </si>
  <si>
    <t>6000: Obras Públicas</t>
  </si>
  <si>
    <t xml:space="preserve">OBRA PÚBLICA EN BIENES DE DOMINIO PÚBLICO </t>
  </si>
  <si>
    <t>OBRA PÚBLICA EN BIENES PROPIOS</t>
  </si>
  <si>
    <t>PROYECTOS PRODUCTIVOS Y ACCIONES DE FOMENTO</t>
  </si>
  <si>
    <t>TOTAL GLOBAL</t>
  </si>
  <si>
    <t>Total</t>
  </si>
  <si>
    <t xml:space="preserve"> </t>
  </si>
  <si>
    <t>Tipo de apoyo</t>
  </si>
  <si>
    <t xml:space="preserve">Modificado </t>
  </si>
  <si>
    <t>Orden de Gobierno</t>
  </si>
  <si>
    <t>Federal</t>
  </si>
  <si>
    <t>Subtotal Federal (a)</t>
  </si>
  <si>
    <t>Estatal</t>
  </si>
  <si>
    <t>Subtotal Estatal (b)</t>
  </si>
  <si>
    <t>Ingresos propios</t>
  </si>
  <si>
    <t>Subtotal Estatal (c)</t>
  </si>
  <si>
    <t>Subtotal Otros recursos (d)</t>
  </si>
  <si>
    <t>Nivel de Objetivo</t>
  </si>
  <si>
    <t>Nombre del Indicador</t>
  </si>
  <si>
    <t>Indicadores MIR Federal</t>
  </si>
  <si>
    <t xml:space="preserve">Fin </t>
  </si>
  <si>
    <t xml:space="preserve">Propósito </t>
  </si>
  <si>
    <t xml:space="preserve">Componentes </t>
  </si>
  <si>
    <t xml:space="preserve">Actividades </t>
  </si>
  <si>
    <t>Indicadores Institucionales</t>
  </si>
  <si>
    <t>Pregunta</t>
  </si>
  <si>
    <t>Devengado</t>
  </si>
  <si>
    <t>Pagado</t>
  </si>
  <si>
    <t>Disponible</t>
  </si>
  <si>
    <t>Fuente de Financiamiento</t>
  </si>
  <si>
    <t>Otros recursos
(Especificar)</t>
  </si>
  <si>
    <t>CONCURRENCIA DE RECURSOS</t>
  </si>
  <si>
    <t>Orden de Gobierno y Fuente de Financiamiento</t>
  </si>
  <si>
    <t>Fundamento legal por el que concurren los recursos:</t>
  </si>
  <si>
    <t>Comentarios:</t>
  </si>
  <si>
    <t>% de cumplimiento</t>
  </si>
  <si>
    <t>Indicadores Estatales (Programas Presupuestarios) o Actividades Institucionales</t>
  </si>
  <si>
    <t>Descripción o concepto</t>
  </si>
  <si>
    <t>Cantidad</t>
  </si>
  <si>
    <t>Presupuesto gastado</t>
  </si>
  <si>
    <t>Evidencia o liga electrónica que soporte los resultados</t>
  </si>
  <si>
    <t>16. De acuerdo con los Indicadores Federales, y en su caso con los Indicadores Estatales, ¿Cuáles han sido los resultados del Fondo en el Estado?</t>
  </si>
  <si>
    <t>Comentario (s) Adiconal (es) que quiera realizar la Ejecutora:</t>
  </si>
  <si>
    <t xml:space="preserve">Justificación o comentario de la fuente de financiamiento </t>
  </si>
  <si>
    <t>2. ¿La Ejecutora cuenta con criterios y/o procesos documentados para distribuir las aportaciones del Fondo?</t>
  </si>
  <si>
    <t>7. Describa la situación que guardan los Manuales Administrativos y las Funciones principales relacionas a: gestión, operación, manejo, reporte, control, evaluación, fiscalización, seguimiento u otras actividades relacionadas al Fondo (Anexo 3 Manuales Administrativos).</t>
  </si>
  <si>
    <t>8. ¿La Ejecutora, cuenta con un Informe Anual de Resultados de su Programa Anual de Trabajo del Fondo?</t>
  </si>
  <si>
    <t>9. ¿La Ejecutora, cuenta con mecanismos documentados para verificar que las trasnferencias de las aportaciones se hacen de acuerdo con lo programado?</t>
  </si>
  <si>
    <t>10. ¿La Ejecutora, cuenta con mecanismos documentados para dar seguimiento al ejercicio de las aportaciones?</t>
  </si>
  <si>
    <t>14. ¿La Ejecutora, cuenta con mecanismos documentados de trasnparencia y rendición de cuentas?</t>
  </si>
  <si>
    <t>17. ¿En caso de que la Ejecutora, cuente con evaluaciones externas del Fondo, (Federales, Estatales y/o Internas)?  ¿Cuáles son los resultados de las evaluaciones? ¿Están disponibles en su Portal Oficial de Internet, para consulta de los ciudadanos? Por otra parte. ¿Cuantas Auditorías le practicaron al Fondo? ¿Cuáles fueron los resultados y la atención de los mismos? ¿Consideraron el Control Interno del Fondo de dichas auditorías?</t>
  </si>
  <si>
    <t>Tabla 1. Presupuesto del Fondo 2021 por capítulos del gasto.</t>
  </si>
  <si>
    <t>4. ¿La Ejecutora documenta el destino de las aportaciones y está desagregado por categorías?</t>
  </si>
  <si>
    <t>Anexo 2. Presupuesto del Fondo 2021 con respecto al total de recursos de la Ejecutora.</t>
  </si>
  <si>
    <t>% que representa el presupuesto del Fondo y cada Fuente de Financiamiento con respecto al total de recursos 2021 de la Ejecutora</t>
  </si>
  <si>
    <t>INGRESOS TOTALES 2021</t>
  </si>
  <si>
    <t>Total de ingresos 2021 de la ejecutora (a + b + c + d)</t>
  </si>
  <si>
    <t>Pregunta:</t>
  </si>
  <si>
    <t>Respuesta:</t>
  </si>
  <si>
    <t>Liga Electrónica de la Evidencia:</t>
  </si>
  <si>
    <t>Evidencia Documental:</t>
  </si>
  <si>
    <t>Detalle las funciones relacionadas al Fondo y la Página de referencia del Manual:</t>
  </si>
  <si>
    <t>Manual General de Organización:</t>
  </si>
  <si>
    <t>Manuales Específicos de Organización:</t>
  </si>
  <si>
    <t>Manuales de Procedimientos:</t>
  </si>
  <si>
    <t>Otros Manuales, especifique.</t>
  </si>
  <si>
    <t>De ser positiva la respuesta por cada uno: ¿Está autorizado? ¿Quién lo autorizó? ¿Cuándo se autorizó? ¿Incluye funciones y/o actividades relacionadas al Fondo? ¿Está publicado en su Página Oficial de Internet? ¿Cuál es el área encargada de su actualización?</t>
  </si>
  <si>
    <t>Anexo 3. Organización Administrativa</t>
  </si>
  <si>
    <t xml:space="preserve">Meta </t>
  </si>
  <si>
    <t xml:space="preserve">Justificación </t>
  </si>
  <si>
    <t>Nombre del Sistema en el que se realiza la carga</t>
  </si>
  <si>
    <t>Nombre de la Instancia Federal y/o Estatal que le da seguimiento a los indicadores</t>
  </si>
  <si>
    <t>Sí</t>
  </si>
  <si>
    <t>Metas</t>
  </si>
  <si>
    <t>Asignación de recursos</t>
  </si>
  <si>
    <t>18.- ¿Existen directrices del Fondo a nivel federal que se contrapongan con las necesidades de la Ejecutora en el Estado?</t>
  </si>
  <si>
    <t>19.- ¿Existe alineación entre el objetivo del Fondo, con su Programa Sectorial y el Plan Veracruzano de Desarrollo?</t>
  </si>
  <si>
    <t xml:space="preserve">Casos sospechosos </t>
  </si>
  <si>
    <t>Casos confirmados</t>
  </si>
  <si>
    <t>Monto</t>
  </si>
  <si>
    <t>22.- ¿Cuáles fueron los resultados del Indicador de Fin de su MIR Federal del Fondo, en los últimos años?</t>
  </si>
  <si>
    <t>23.- ¿Cuántos Servidores Públicos con funciones relacionadas al Fondo dejaron de prestar sus servicios en la Ejecutora en 2021?</t>
  </si>
  <si>
    <t>Número</t>
  </si>
  <si>
    <t>24.- ¿Cuál ha sido el impacto ocasionado por la rotación de personal que tiene funciones relacionadas al Fondo en la Ejecutora?</t>
  </si>
  <si>
    <t>Sin impacto</t>
  </si>
  <si>
    <t>Bajo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</si>
  <si>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</si>
  <si>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Explique:</t>
  </si>
  <si>
    <t>Evidencia:</t>
  </si>
  <si>
    <t>Ejercido</t>
  </si>
  <si>
    <t>Subejercicio</t>
  </si>
  <si>
    <t>2.- ¿Los recursos del Fondo le fueron trasferidos en tiempo y forma de acuerdo a lo programado?</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</si>
  <si>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</si>
  <si>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</si>
  <si>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</si>
  <si>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</si>
  <si>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</si>
  <si>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</si>
  <si>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</si>
  <si>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Ninguna</t>
  </si>
  <si>
    <t>5.- ¿Opera algún programa de Contraloría Ciudadana, Contraloría Social u otro mecanismo de participación ciudadana?</t>
  </si>
  <si>
    <t>6.- ¿Opera algún programa de Género?</t>
  </si>
  <si>
    <t>7.- ¿Opera algún programa de Transparencia?</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</si>
  <si>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</si>
  <si>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</si>
  <si>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</si>
  <si>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</si>
  <si>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</si>
  <si>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</si>
  <si>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Objetivo del Fondo</t>
  </si>
  <si>
    <t>Decesos</t>
  </si>
  <si>
    <t>Medio</t>
  </si>
  <si>
    <t>Alto</t>
  </si>
  <si>
    <t xml:space="preserve">1. ¿La Ejecutora cuenta con documentación en la que se identifique un diagnóstico de las necesidades de Infraestructura Educativa y Asistencia Social en el Estado?
</t>
  </si>
  <si>
    <t>3. ¿La Ejecutora, cuenta con un Programa Anual de Trabajo Autorizado, que incluya la atención de la Infraestructura Educativa y Asistencia Social?</t>
  </si>
  <si>
    <t>6. De acuerdo con la LCF, las aportaciones se destinan Infraestructura Educativa y Asistencia Social, ¿Cuáles son las fuentes de financiamiento con las que se complementa el FAM (otros ingresos) en el Estado para que la Ejecutora, dé cumplimiento a sus atribuciones?</t>
  </si>
  <si>
    <t>12. ¿La Ejecutora, recolecta información para la planeación, asignación y seguimiento de los recursos del Fondo?</t>
  </si>
  <si>
    <t>13. ¿La Ejecutora, reporta información documentada para monitorear el desempeño de las aportaciones?</t>
  </si>
  <si>
    <t>15. ¿Cómo documenta la Ejecutora, los resultados del Fondo a nivel de fin o propósito? ¿La Ejecutora fue Evaluada en el Estado en el PAE  tomo I de indicadores?, de haber sido Evaluada en el PAE tomo I de indicadores, ¿Cuáles fueron las recomendaciones? Y especificar ¿Qué Aspectos Susceptibles de mejora realizaron? ¿Cómo mide la calidad de la Infraestructura Educativa y/o Asistencia Social?, Especificar. ¿Dispone de Encuestas de satisfacción en materia de Infraestructura Educativa y/o Asistencia Social? Comente.</t>
  </si>
  <si>
    <t>18. Respecto al PAE Tomo II: ¿Cuántas recomendaciones atendio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En el caso de DIF Estatal Veracruz e IEEV ¿Cuál ha sido el beneficio y/o apoyo del Informe de Seguimiento emitido por la Contraloría General del Estado? ¿Para qué ha utilizado dichos Informes? En el caso de UV ¿Su OIC realiza seguimiento a sus Proyectos de Mejora? ¿Su OIC emite algún Informe de Seguimiento? De ser positivo anéxarlo.</t>
  </si>
  <si>
    <t>Anexo A. Criterios Técnicos para la Evaluación Específica de Desempeño del Fondo de Aportaciones Múltiples (FAM).</t>
  </si>
  <si>
    <t>Tabla 2. Presupuesto del FAM-Asistencia Social en 2021.</t>
  </si>
  <si>
    <t>Ubicación</t>
  </si>
  <si>
    <t>Presupuesto</t>
  </si>
  <si>
    <t>Municipio</t>
  </si>
  <si>
    <t>Localidad</t>
  </si>
  <si>
    <t>Número de Programas, acciones, proyectos, etc.</t>
  </si>
  <si>
    <t>Tabla 5. Presupuestos del FAM.</t>
  </si>
  <si>
    <r>
      <t>1.-</t>
    </r>
    <r>
      <rPr>
        <sz val="11"/>
        <rFont val="Montserrat"/>
        <family val="3"/>
      </rPr>
      <t xml:space="preserve"> Detalle</t>
    </r>
    <r>
      <rPr>
        <sz val="11"/>
        <color theme="1"/>
        <rFont val="Montserrat"/>
        <family val="3"/>
      </rPr>
      <t xml:space="preserve"> el presupuesto del Fondo en 2021: </t>
    </r>
  </si>
  <si>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</si>
  <si>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El Anexo 2 se debe llenar para cada Componente Infraestructura Educativa (IE) y Asistencia Social (AS):</t>
  </si>
  <si>
    <t>Llenar para cada Componentes (Infraestructura Educativa y Asistencia Social), anexando las Fichas Técnicas y el reporte anual de los resultados, emitido por los Sistemas Informáticos Oficiales para revisión de la ITI:</t>
  </si>
  <si>
    <t>Anexo 5. Resultados 2021 con Recursos del Fondo.</t>
  </si>
  <si>
    <r>
      <t xml:space="preserve">La Ejecutora deberá contestar </t>
    </r>
    <r>
      <rPr>
        <b/>
        <sz val="11"/>
        <color rgb="FF000000"/>
        <rFont val="Montserrat"/>
        <family val="3"/>
      </rPr>
      <t xml:space="preserve">obligatoriamente las 24 preguntas y explicar cada una inclusive si la respuesta es negativa y en todas las afirmaciones deberá especificar la evidencia presentada </t>
    </r>
    <r>
      <rPr>
        <sz val="11"/>
        <color rgb="FF000000"/>
        <rFont val="Montserrat"/>
        <family val="3"/>
      </rPr>
      <t>para revisión del Evaluador.</t>
    </r>
  </si>
  <si>
    <t>11.- ¿Tiene registros contables y presupuestales específicos del Fondo, con los ingresos y egresos, debidamente actualizados, identificados y controlados?</t>
  </si>
  <si>
    <t>17.- ¿La Ejecutora utiliza para la toma de decisiones del Fondo, la información derivada de análisis externos (Evaluaciones, Auditorías, mediciones, informes  u otros relevantes? Seleccione.</t>
  </si>
  <si>
    <t>20.- ¿Cuál fue la situación que enfrentó en 2021 la Ejecutora con relación a los casos de COVID-19?</t>
  </si>
  <si>
    <r>
      <t xml:space="preserve">1.- ¿Dispone de </t>
    </r>
    <r>
      <rPr>
        <b/>
        <sz val="11"/>
        <color rgb="FF000000"/>
        <rFont val="Montserrat"/>
        <family val="3"/>
      </rPr>
      <t>Estructura Orgánica</t>
    </r>
    <r>
      <rPr>
        <sz val="11"/>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</si>
  <si>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11"/>
        <color rgb="FF000000"/>
        <rFont val="Montserrat"/>
        <family val="3"/>
      </rPr>
      <t>Reglamento Interno</t>
    </r>
    <r>
      <rPr>
        <sz val="11"/>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</si>
  <si>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11"/>
        <color rgb="FF000000"/>
        <rFont val="Montserrat"/>
        <family val="3"/>
      </rPr>
      <t xml:space="preserve">Ley General de Archivos </t>
    </r>
    <r>
      <rPr>
        <sz val="11"/>
        <color rgb="FF000000"/>
        <rFont val="Montserrat"/>
        <family val="3"/>
      </rPr>
      <t>que completa los pilares de la transparencia, fundamentales para el combate a la corrupción ¿Conoce la Ley General de Archivo? ¿Sabe si ya se armonizó en Veracruz a lo Local?</t>
    </r>
  </si>
  <si>
    <r>
      <t xml:space="preserve">4.- En torno a la </t>
    </r>
    <r>
      <rPr>
        <sz val="11"/>
        <color rgb="FF000000"/>
        <rFont val="Times New Roman"/>
        <family val="1"/>
      </rPr>
      <t xml:space="preserve"> </t>
    </r>
    <r>
      <rPr>
        <b/>
        <sz val="11"/>
        <color rgb="FF000000"/>
        <rFont val="Montserrat"/>
        <family val="3"/>
      </rPr>
      <t>Ley General de Archivos</t>
    </r>
    <r>
      <rPr>
        <sz val="11"/>
        <color rgb="FF000000"/>
        <rFont val="Montserrat"/>
        <family val="3"/>
      </rPr>
      <t xml:space="preserve"> ¿Ha recibido capacitación? ¿Quién ha capacitado? ¿Cuántas veces? ¿Cuál es el avance de su Institución en lo mandatado en la Ley General de Archivos?</t>
    </r>
  </si>
  <si>
    <r>
      <t xml:space="preserve">5.- ¿Dispone de </t>
    </r>
    <r>
      <rPr>
        <b/>
        <sz val="11"/>
        <color rgb="FF000000"/>
        <rFont val="Montserrat"/>
        <family val="3"/>
      </rPr>
      <t>Manual General de Organización</t>
    </r>
    <r>
      <rPr>
        <sz val="11"/>
        <color rgb="FF000000"/>
        <rFont val="Montserrat"/>
        <family val="3"/>
      </rPr>
      <t>?</t>
    </r>
  </si>
  <si>
    <r>
      <t xml:space="preserve">6.- ¿Dispone de </t>
    </r>
    <r>
      <rPr>
        <b/>
        <sz val="11"/>
        <color rgb="FF000000"/>
        <rFont val="Montserrat"/>
        <family val="3"/>
      </rPr>
      <t>Manuales Específicos de Organización</t>
    </r>
    <r>
      <rPr>
        <sz val="11"/>
        <color rgb="FF000000"/>
        <rFont val="Montserrat"/>
        <family val="3"/>
      </rPr>
      <t>?</t>
    </r>
  </si>
  <si>
    <r>
      <t xml:space="preserve">7.- ¿Dispone </t>
    </r>
    <r>
      <rPr>
        <b/>
        <sz val="11"/>
        <color rgb="FF000000"/>
        <rFont val="Montserrat"/>
        <family val="3"/>
      </rPr>
      <t>Manuales de Procedimientos</t>
    </r>
    <r>
      <rPr>
        <sz val="11"/>
        <color rgb="FF000000"/>
        <rFont val="Montserrat"/>
        <family val="3"/>
      </rPr>
      <t>?</t>
    </r>
  </si>
  <si>
    <r>
      <t xml:space="preserve">8.- ¿Dispone de </t>
    </r>
    <r>
      <rPr>
        <b/>
        <sz val="11"/>
        <color rgb="FF000000"/>
        <rFont val="Montserrat"/>
        <family val="3"/>
      </rPr>
      <t>algún Manual Distinto</t>
    </r>
    <r>
      <rPr>
        <sz val="11"/>
        <color rgb="FF000000"/>
        <rFont val="Montserrat"/>
        <family val="3"/>
      </rPr>
      <t>?</t>
    </r>
  </si>
  <si>
    <r>
      <t>·</t>
    </r>
    <r>
      <rPr>
        <sz val="11"/>
        <color rgb="FF000000"/>
        <rFont val="Times New Roman"/>
        <family val="1"/>
      </rPr>
      <t xml:space="preserve">         </t>
    </r>
    <r>
      <rPr>
        <sz val="11"/>
        <color rgb="FF000000"/>
        <rFont val="Montserrat"/>
        <family val="3"/>
      </rPr>
      <t>XXXXXX. Página ___</t>
    </r>
  </si>
  <si>
    <r>
      <t>·</t>
    </r>
    <r>
      <rPr>
        <sz val="11"/>
        <color rgb="FF000000"/>
        <rFont val="Times New Roman"/>
        <family val="1"/>
      </rPr>
      <t xml:space="preserve">         </t>
    </r>
    <r>
      <rPr>
        <sz val="11"/>
        <color rgb="FF000000"/>
        <rFont val="Montserrat"/>
        <family val="3"/>
      </rPr>
      <t>XXXXXX. Página___</t>
    </r>
  </si>
  <si>
    <t>Programa, acción, proyecto, etc.</t>
  </si>
  <si>
    <t>Respuesta</t>
  </si>
  <si>
    <t>Archivo Abjunto (pdf, Word, Excel etc) o Liga Electrónica</t>
  </si>
  <si>
    <r>
      <t xml:space="preserve">Comentarios: La respuesta de los temas que a continuación se presentan son </t>
    </r>
    <r>
      <rPr>
        <b/>
        <sz val="10"/>
        <color rgb="FF404040"/>
        <rFont val="Montserrat"/>
        <family val="3"/>
      </rPr>
      <t>enunciativos y no limitativos</t>
    </r>
    <r>
      <rPr>
        <sz val="10"/>
        <color rgb="FF404040"/>
        <rFont val="Montserrat"/>
        <family val="3"/>
      </rPr>
      <t xml:space="preserve">, por lo que cada respuesta puede ser tan amplia como se considere pertinente, adicional a la respuesta, según aplique </t>
    </r>
    <r>
      <rPr>
        <b/>
        <sz val="10"/>
        <color rgb="FF404040"/>
        <rFont val="Montserrat"/>
        <family val="3"/>
      </rPr>
      <t xml:space="preserve">se debe proporcionar la liga electrónica, archivo pdf, word, excel etc., de los documentos soporte </t>
    </r>
    <r>
      <rPr>
        <sz val="10"/>
        <color rgb="FF404040"/>
        <rFont val="Montserrat"/>
        <family val="3"/>
      </rPr>
      <t xml:space="preserve">que permitan validar las respuestas al Evaluador para un mejor puntaje de la Evaluación (indispensable presentar evidencia documental de las afirmaciones o respuestas del cuestionario, en su defecto si no las tiene  explicar la situación que guarda). </t>
    </r>
    <r>
      <rPr>
        <b/>
        <u/>
        <sz val="10"/>
        <color rgb="FF404040"/>
        <rFont val="Montserrat"/>
        <family val="3"/>
      </rPr>
      <t xml:space="preserve">Para contestar el Anexo A, es indispensable consultar el Término de Referencia del Fondo, disponible en: </t>
    </r>
    <r>
      <rPr>
        <b/>
        <u/>
        <sz val="10"/>
        <color theme="3"/>
        <rFont val="Montserrat"/>
        <family val="3"/>
      </rPr>
      <t>http://repositorio.veracruz.gob.mx/finanzas/wp-content/uploads/sites/2/2022/03/2.-TdR-FAM.pdf</t>
    </r>
  </si>
  <si>
    <t>Anexo 4. Resultados de Indicadores.</t>
  </si>
  <si>
    <t>Anexo 6. Cuestionario de Desempeño del Fondo.</t>
  </si>
  <si>
    <t xml:space="preserve">Nota: Reportar los ingresos totales. 
De aplicar concurrencia de recursos debe reportarse y explicarse que recursos concurren y cuál es el fundamento. </t>
  </si>
  <si>
    <t>Apartado de Contribución y Destino:</t>
  </si>
  <si>
    <t>Apartado de Gestión:</t>
  </si>
  <si>
    <t>Apartado Generación de Información y Rendición de Cuentas:</t>
  </si>
  <si>
    <t xml:space="preserve"> Apartado de Orientación y Medición de Resultados:</t>
  </si>
  <si>
    <t>PROGRAMA ATENCIÓN INTEGRAL A NIÑOS Y JÓVENES RESIDENTES DE LOS "CAS", CIUDAD ASISTENCIAL CONECALLI, CASA DE MEDIO CAMINO E INCLUSIÓN SOCIAL Y CASA DEL NIÑO MIGRANTE NO ACOMPAÑADO</t>
  </si>
  <si>
    <t>PROGRAMA ATENCIÓN A POBLACIÓN EN DESAMPARO</t>
  </si>
  <si>
    <t>PROGRAMA  APOYOS FUNCIONALES</t>
  </si>
  <si>
    <t>PROGRAMA  APOYOS FUNCIONALES COMPLEMENTO</t>
  </si>
  <si>
    <t>PROGRAMA DESAYUNOS ESCOLARES MODALIDAD CALIENTES</t>
  </si>
  <si>
    <t>PROGRAMA DESAYUNOS ESCOLARES MODALIDAD FRIOS</t>
  </si>
  <si>
    <t>PROGRAMA ASISTENCIA SOCIAL ALIMENTARIA A PERSONAS EN SITUACIÓN DE EMERGENCIA Y DESASTRE</t>
  </si>
  <si>
    <t>PROGRAMA ASISTENCIA SOCIAL ALIMENTARIA A PERSONAS DE ATENCIÓN PRIORITARIA</t>
  </si>
  <si>
    <t>PROGRAMA ASISTENCIA SOCIAL ALIMENTARIA EN LOS PRIMEROS 1000 DIAS DE VIDA</t>
  </si>
  <si>
    <t>PROGRAMA ATENCIÓN A POBLACIÓN EN CONDICIONES DE EMERGENCIA Y DESASTRE</t>
  </si>
  <si>
    <t>PROGRAMA DESARROLLO A LA VIVIENDA</t>
  </si>
  <si>
    <t>PROGRAMA  PROYECTOS PRODUCTIVOS</t>
  </si>
  <si>
    <t>PROGRAMA DE PROYECTO ANUAL DE SALUD Y BIENESTAR COMUNITARIO</t>
  </si>
  <si>
    <t>GRANJAS DE GALLINAS DE TRASPATIO (2021) **</t>
  </si>
  <si>
    <t>PIE DE CRÍA DE CERDOS (2021) **</t>
  </si>
  <si>
    <t>ADQUISICIÓN DE CALZADO PARA NIÑOS Y JÓVENES RESIDENTES DE LOS "CAS", CIUDAD ASISTENCIAL CONECALLI, CASA DE MEDIO CAMINO E INCLUSIÓN SOCIAL Y CASA DEL NIÑO MIGRANTE NO ACOMPAÑADO</t>
  </si>
  <si>
    <t>ADQUISICIÓN DE BLANCOS PARA NIÑOS Y JÓVENES RESIDENTES DE LOS "CAS", CIUDAD ASISTENCIAL CONECALLI, CASA DE MEDIO CAMINO E INCLUSIÓN SOCIAL Y CASA DEL NIÑO MIGRANTE NO ACOMPAÑADO</t>
  </si>
  <si>
    <t>PROGRAMA ATENCIÓN A POBLACIÓN EN CONDICIONES DE EMERGENCIA Y DESASTRE (COMPLEMENTO)</t>
  </si>
  <si>
    <t>PROGRAMA DE REFRIGERADORES DOMESTICOS (2021)</t>
  </si>
  <si>
    <t>PROGRAMA ATENCIÓN A POBLACIÓN EN CONDICIONES DE EMERGENCIA Y DESASTRE "CATRE - CAMASTRO" (2021)</t>
  </si>
  <si>
    <t>ATENCIÓN A POBLACIÓN EN CONDICIONES DE EMERGENCIA Y DESASTRE "COBIJAS" (ETAPA 2021)</t>
  </si>
  <si>
    <t>FONDO DE APORTACIONES MÚLTIPLES (FAM) 2021</t>
  </si>
  <si>
    <t xml:space="preserve"> RENDIMIENTOS DEL FONDO DE APORTACIONES MÚLTIPLES (FAM-R) 2021</t>
  </si>
  <si>
    <t>RENDIMIENTOS DEL FONDO DE APORTACIONES MÚLTIPLES (FAM) 2021</t>
  </si>
  <si>
    <t>FAM REFRENDO 2020</t>
  </si>
  <si>
    <t>FAM RENDIMIENTOS REFRENDOS (2020)</t>
  </si>
  <si>
    <t>DIF NACIONAL</t>
  </si>
  <si>
    <t>PARTICIPACIONES FEDERALES (SUBSIDIO ESTATAL)</t>
  </si>
  <si>
    <t>RENDIMIENTOS DE PARTICIPACIONES FEDERALES 2020</t>
  </si>
  <si>
    <t>RENDIMIENTOS DE PARTICIPACIONES FEDERALES 2021</t>
  </si>
  <si>
    <t>REMANENTES DE DEPENDENCIAS Y ENTIDADES 2020</t>
  </si>
  <si>
    <t>INGRESOS PROPIOS</t>
  </si>
  <si>
    <t>OTROS INGRESOS 2021</t>
  </si>
  <si>
    <t>USO DE DISPONIBILIDADES (OTROS INGRESOS 2019)</t>
  </si>
  <si>
    <t>NOTA: LOS IMPORTES DISPONIBLES FUERON REINTEGRADOS A LA SECRETARÍA DE FINANZAS Y PLANEACIÓN, SOLICITANDO MEDIANTE OFICIO SEAN REINTEGRADOS A LA TESORERÍA DE LA FEDERACIÓN, DE CONFORMIDAD CON EL ARTICULO 17 DE LA LEY DE DISCIPLINA FINANCIERA DE LAS ENTIDADES FEDERATIVAS Y LOS MUNICIPIOS.</t>
  </si>
  <si>
    <t>TOTAL</t>
  </si>
  <si>
    <t>http://www.difver.gob.mx/wp-content/uploads/2022/02/AVAN-Cuarto-trimestre-2021.pdf</t>
  </si>
  <si>
    <t xml:space="preserve">Total de devolución de recursos del Fondo 2021: $1,222,841.17
Explicación de a quién y cuándo se devolvieron:  Del importe disponible la cantidad de $414,810.50 (Cuatrocientos catorce mil ochocientos diez pesos 50/100 M.N.) corresponde a reintegro por penalización al proveedor Valentin Molina López, derivado del retraso en la entrega de bolsas de dialisis y la cantidad de $808,030.67 (Ochocientos ocho mil treinta pesos 67/100 M.N.) corresponde a reintegro por recurso no ejercido; mismos que fueron reintegrados a la Secretaría de Finanzas y Planeación, solicitando mediante oficio sean reintegrados a la Tesorería de la Federación (TESOFE), de conformidad con el Articulo 17 de la Ley de Disciplina Financiera de las Entidades Federativas y los Municipios.                                               </t>
  </si>
  <si>
    <t>FONDO DE APORTACIONES MÚLTIPLES (FAM)2021</t>
  </si>
  <si>
    <t>RENDIMIENTOS DEL FONDO DE APORTACIONES MÚLTIPLES (FAM-R) 2021</t>
  </si>
  <si>
    <t>El subejercicio se reintegro a la SEFIPLAN y mediante oficio se solicito sea reintegrado a la Tesorería de la Federación</t>
  </si>
  <si>
    <t>Oficios de reintegro a la SEFIPLAN</t>
  </si>
  <si>
    <t xml:space="preserve">Proporción de despensas dotaciones entregadas que cumplen con los criterios de calidad nutricia  </t>
  </si>
  <si>
    <t>Sistema de Recursos Federales Transferidos</t>
  </si>
  <si>
    <t>Secretaría de Hacienda y Crédito Público /Secretaría de Finanzas y Planeación</t>
  </si>
  <si>
    <t>Porcentaje de dotaciones-despensas que diseñan los Sistemas DIF en apego a los criterios de calidad nutricia</t>
  </si>
  <si>
    <t xml:space="preserve">En un inicio, la meta plasmada de dotaciones diseñadas que se envío a DIF Nacional fue de 10; sin embargo, en atención a la retroalimentación del PEA se realizaron algunos ajustes y finalmente en la retroalimentación del IPPEA nos evaluaron y aprobaron 11 dotaciones diseñadas con Criterios de Calidad Nutricia (CCN), por lo que la meta finalmente fue modificada y cumplida en su totalidad, dado que todos los diseños cumplieron con los CCN. </t>
  </si>
  <si>
    <t xml:space="preserve">Población de la Estrategia Integral de la Asistencia Social Alimentaria con acceso a  alimentos </t>
  </si>
  <si>
    <t>Porcentaje de recursos del FAM Asistencia Social destinados a otorgar apoyos alimentarios.</t>
  </si>
  <si>
    <r>
      <rPr>
        <b/>
        <sz val="11"/>
        <color rgb="FF404040"/>
        <rFont val="Montserrat"/>
      </rPr>
      <t>Si,</t>
    </r>
    <r>
      <rPr>
        <sz val="11"/>
        <color rgb="FF404040"/>
        <rFont val="Montserrat"/>
        <family val="3"/>
      </rPr>
      <t xml:space="preserve"> la </t>
    </r>
    <r>
      <rPr>
        <b/>
        <sz val="11"/>
        <color rgb="FF404040"/>
        <rFont val="Montserrat"/>
      </rPr>
      <t>Cartera de Proyectos</t>
    </r>
    <r>
      <rPr>
        <sz val="11"/>
        <color rgb="FF404040"/>
        <rFont val="Montserrat"/>
        <family val="3"/>
      </rPr>
      <t xml:space="preserve"> que integra la Subdirección Financiera ,la cual tiene como base los Formatos de Validación de Proyectos donde se establecen las metas y la distribución de los recursos. Además,  esté,se encuentra desagregado por programas y partidas a cargo de la Dirección Administrativa, en las Reglas de Operación (Tomos II y III), en el apartado </t>
    </r>
    <r>
      <rPr>
        <b/>
        <sz val="11"/>
        <color rgb="FF404040"/>
        <rFont val="Montserrat"/>
      </rPr>
      <t>7.2. Información Presupuestaria</t>
    </r>
    <r>
      <rPr>
        <sz val="11"/>
        <color rgb="FF404040"/>
        <rFont val="Montserrat"/>
        <family val="3"/>
      </rPr>
      <t xml:space="preserve">, se enlistan los programas con sus montos.
</t>
    </r>
  </si>
  <si>
    <r>
      <t xml:space="preserve">
</t>
    </r>
    <r>
      <rPr>
        <b/>
        <sz val="11"/>
        <color rgb="FF404040"/>
        <rFont val="Montserrat"/>
      </rPr>
      <t>Sí</t>
    </r>
    <r>
      <rPr>
        <sz val="11"/>
        <color rgb="FF404040"/>
        <rFont val="Montserrat"/>
        <family val="3"/>
      </rPr>
      <t xml:space="preserve">, el Sistema DIF Estatal cuenta con el </t>
    </r>
    <r>
      <rPr>
        <b/>
        <sz val="11"/>
        <color rgb="FF404040"/>
        <rFont val="Montserrat"/>
      </rPr>
      <t>Reporte de Avances de Indicadores</t>
    </r>
    <r>
      <rPr>
        <sz val="11"/>
        <color rgb="FF404040"/>
        <rFont val="Montserrat"/>
        <family val="3"/>
      </rPr>
      <t xml:space="preserve"> y justificaciones, así como la los </t>
    </r>
    <r>
      <rPr>
        <b/>
        <sz val="11"/>
        <color rgb="FF404040"/>
        <rFont val="Montserrat"/>
      </rPr>
      <t>Avances de los Programas Presupuestarios</t>
    </r>
    <r>
      <rPr>
        <sz val="11"/>
        <color rgb="FF404040"/>
        <rFont val="Montserrat"/>
        <family val="3"/>
      </rPr>
      <t xml:space="preserve">, los </t>
    </r>
    <r>
      <rPr>
        <b/>
        <sz val="11"/>
        <color rgb="FF404040"/>
        <rFont val="Montserrat"/>
      </rPr>
      <t>Informes Trimestrales en el SRFT</t>
    </r>
    <r>
      <rPr>
        <sz val="11"/>
        <color rgb="FF404040"/>
        <rFont val="Montserrat"/>
        <family val="3"/>
      </rPr>
      <t xml:space="preserve">, el Avance de la metas de la programación y planeación. 
Además, a través de los padrones proporcionados por los DIF municipales, de las estadísticas proporcionadas por INEGI, CONAPO Y CONEVAL, así como los estudios reportados por ENSANUT. El seguimiento se da por medio de las notas de remisiones que firman y sellan los DIF municipales una vez que reciben los insumos y éstos a su vez, entregan a este Organismo los recibos de cada plantel educativo o espacio alimentario beneficiado con los apoyos alimentarios.( Las fuentes de consulta son los resultados del Censo Nacional de Población y Vivienda, las mediciones de pobreza que realiza el CONEVAL; Anuarios estadísticos del Gobierno del estado, así como otros documentos de CONEVAL como las consideraciones para el proceso presupuestario).
</t>
    </r>
  </si>
  <si>
    <r>
      <rPr>
        <b/>
        <sz val="11"/>
        <color rgb="FF404040"/>
        <rFont val="Montserrat"/>
      </rPr>
      <t>Si</t>
    </r>
    <r>
      <rPr>
        <sz val="11"/>
        <color rgb="FF404040"/>
        <rFont val="Montserrat"/>
        <family val="3"/>
      </rPr>
      <t xml:space="preserve">,de manera trimestral a través del SRFT, se plasman los </t>
    </r>
    <r>
      <rPr>
        <b/>
        <sz val="11"/>
        <color rgb="FF404040"/>
        <rFont val="Montserrat"/>
      </rPr>
      <t xml:space="preserve">Avances de los Indicadores Federales </t>
    </r>
    <r>
      <rPr>
        <sz val="11"/>
        <color rgb="FF404040"/>
        <rFont val="Montserrat"/>
        <family val="3"/>
      </rPr>
      <t xml:space="preserve">y a través del </t>
    </r>
    <r>
      <rPr>
        <b/>
        <sz val="11"/>
        <color rgb="FF404040"/>
        <rFont val="Montserrat"/>
      </rPr>
      <t>SIED</t>
    </r>
    <r>
      <rPr>
        <sz val="11"/>
        <color rgb="FF404040"/>
        <rFont val="Montserrat"/>
        <family val="3"/>
      </rPr>
      <t xml:space="preserve"> los </t>
    </r>
    <r>
      <rPr>
        <b/>
        <sz val="11"/>
        <color rgb="FF404040"/>
        <rFont val="Montserrat"/>
      </rPr>
      <t>Indicadores Estatales</t>
    </r>
    <r>
      <rPr>
        <sz val="11"/>
        <color rgb="FF404040"/>
        <rFont val="Montserrat"/>
        <family val="3"/>
      </rPr>
      <t xml:space="preserve">. Asimismo, de acuerdo al </t>
    </r>
    <r>
      <rPr>
        <b/>
        <sz val="11"/>
        <color rgb="FF404040"/>
        <rFont val="Montserrat"/>
      </rPr>
      <t>Anexo 8 de la EIASADC 2021</t>
    </r>
    <r>
      <rPr>
        <sz val="11"/>
        <color rgb="FF404040"/>
        <rFont val="Montserrat"/>
        <family val="3"/>
      </rPr>
      <t xml:space="preserve">, </t>
    </r>
    <r>
      <rPr>
        <b/>
        <sz val="11"/>
        <color rgb="FF404040"/>
        <rFont val="Montserrat"/>
      </rPr>
      <t>"Calendario anual de informes 2021",</t>
    </r>
    <r>
      <rPr>
        <sz val="11"/>
        <color rgb="FF404040"/>
        <rFont val="Montserrat"/>
        <family val="3"/>
      </rPr>
      <t xml:space="preserve"> se da seguimiento a los Informes mensuales, trimestrales, semestrales o anuales enviados a DIF Nacional, y derivado de ellos, DIF Nacional Evalúa el desempeño a través del </t>
    </r>
    <r>
      <rPr>
        <b/>
        <sz val="11"/>
        <color rgb="FF404040"/>
        <rFont val="Montserrat"/>
      </rPr>
      <t>Índice de Desempeño,</t>
    </r>
    <r>
      <rPr>
        <sz val="11"/>
        <color rgb="FF404040"/>
        <rFont val="Montserrat"/>
        <family val="3"/>
      </rPr>
      <t xml:space="preserve"> mismo que se anexa.</t>
    </r>
  </si>
  <si>
    <r>
      <t xml:space="preserve">
Los resultados obtenidos en las metas de los </t>
    </r>
    <r>
      <rPr>
        <b/>
        <sz val="11"/>
        <color rgb="FF404040"/>
        <rFont val="Montserrat"/>
      </rPr>
      <t>Indicadores Federales 2021</t>
    </r>
    <r>
      <rPr>
        <sz val="11"/>
        <color rgb="FF404040"/>
        <rFont val="Montserrat"/>
        <family val="3"/>
      </rPr>
      <t xml:space="preserve">, fueron alcanzados en su totalidad, sin embargo con corte a Diciembre 2021, aún no se habían alcanzado, sino que estas fueron logradas durante el primer trimestre del ejercicio 2022.
Para el caso de los </t>
    </r>
    <r>
      <rPr>
        <b/>
        <sz val="11"/>
        <color rgb="FF404040"/>
        <rFont val="Montserrat"/>
      </rPr>
      <t>Indicadores Estatales</t>
    </r>
    <r>
      <rPr>
        <sz val="11"/>
        <color rgb="FF404040"/>
        <rFont val="Montserrat"/>
        <family val="3"/>
      </rPr>
      <t xml:space="preserve">, los resultados obtenidos del Programa Presupuestario 089 Asistencia e Inclusión Social alcanzaron su meta anual en más de un 97% a niveles Fin y Propósito; así mismo, se obtuvo la meta de atender al 6.3% de la población que sufre alguna discapacidad en la entidad Veracruzana.
</t>
    </r>
  </si>
  <si>
    <r>
      <t xml:space="preserve">Para el Sistema DIF Estatal y en coordinación con la Unidad de Planeación  y las áreas ejecutoras del Fondo, se colabora en la implementación de las Acciones de Mejora, proyectándose concluir al 30 de junio del presente año lo siguiente: concluir la elaboración de los manuales administrativos, actualizar la matriz de riesgos para la prevención de subejercicios, insertar en la página institucional la información generada por la implementación del Sistema de Control Interno.
Para el ámbito Federal en el </t>
    </r>
    <r>
      <rPr>
        <b/>
        <sz val="11"/>
        <color rgb="FF404040"/>
        <rFont val="Montserrat"/>
      </rPr>
      <t>Anexo IV Seguimiento a Aspectos Susceptibles de Mejora</t>
    </r>
    <r>
      <rPr>
        <sz val="11"/>
        <color rgb="FF404040"/>
        <rFont val="Montserrat"/>
        <family val="3"/>
      </rPr>
      <t xml:space="preserve">, se pueden encontrar el avance de cada una de las </t>
    </r>
    <r>
      <rPr>
        <b/>
        <sz val="11"/>
        <color rgb="FF404040"/>
        <rFont val="Montserrat"/>
      </rPr>
      <t>Acciones de Mejora</t>
    </r>
    <r>
      <rPr>
        <sz val="11"/>
        <color rgb="FF404040"/>
        <rFont val="Montserrat"/>
        <family val="3"/>
      </rPr>
      <t xml:space="preserve">, así como las Acciones de Mejora pendientes de atender.
Gracias a las evaluaciones practicadas año con año, se han logrado buenos avances en materia de planeación y logro de los objetivos del Fondo, dado que se han atendido las recomendaciones en la medida de lo posible, porque también dependemos de línea de acción que nos rige, como son los Lineamientos de la </t>
    </r>
    <r>
      <rPr>
        <b/>
        <sz val="11"/>
        <color rgb="FF404040"/>
        <rFont val="Montserrat"/>
      </rPr>
      <t>Estrategia Integral de Asistencia Social Alimentaria y Desarrollo Comunitario (EIASADC)</t>
    </r>
    <r>
      <rPr>
        <sz val="11"/>
        <color rgb="FF404040"/>
        <rFont val="Montserrat"/>
        <family val="3"/>
      </rPr>
      <t xml:space="preserve"> a nivel nacional.
</t>
    </r>
  </si>
  <si>
    <t>X</t>
  </si>
  <si>
    <t xml:space="preserve">El Sistema DIF, recibió capacitaciones en modalidad virtual para el seguimiento de Ejercicio de Fondos Federales y se enlistan los cursos:
• 1°Taller Con Estados 2021: Difusión de la Guía para la evaluación de los Fondos que integran el Ramo General 33.
• Transversalización de la Prospectiva de género en la Metodología  Marco Lógico de los Fondos Federales del Ramo 33. Fondo: FAM- FAETA.
• Tecnologías de la Información sobre el Sistema, Seguimientos a los Proyectos de Mejora para el Bienestar (SSPMB).
• Fiscalización de Fondos Federales del Ramo 33.
• Importancia del Monitoreo y Evaluación.
• SUPLADEPBS para el Seguimiento de Ejercicio de Fondos Federales.
</t>
  </si>
  <si>
    <r>
      <rPr>
        <b/>
        <sz val="11"/>
        <color theme="1"/>
        <rFont val="Montserrat"/>
      </rPr>
      <t xml:space="preserve">
Sí</t>
    </r>
    <r>
      <rPr>
        <sz val="11"/>
        <color theme="1"/>
        <rFont val="Montserrat"/>
        <family val="3"/>
      </rPr>
      <t xml:space="preserve">, para la operatividad de los </t>
    </r>
    <r>
      <rPr>
        <b/>
        <sz val="11"/>
        <color theme="1"/>
        <rFont val="Montserrat"/>
      </rPr>
      <t>Programas Alimentarios</t>
    </r>
    <r>
      <rPr>
        <sz val="11"/>
        <color theme="1"/>
        <rFont val="Montserrat"/>
        <family val="3"/>
      </rPr>
      <t xml:space="preserve">, los SMDIF forman comités de padres de familia o beneficiarios, mismos que se encuentran indicados en las </t>
    </r>
    <r>
      <rPr>
        <b/>
        <sz val="11"/>
        <color theme="1"/>
        <rFont val="Montserrat"/>
      </rPr>
      <t>Reglas de Operación de los Programas Alimentarios</t>
    </r>
    <r>
      <rPr>
        <sz val="11"/>
        <color theme="1"/>
        <rFont val="Montserrat"/>
        <family val="3"/>
      </rPr>
      <t xml:space="preserve">. Así mismo, dentro de las reglas de operación  se incluyen los anexos: CGE_CCC_02 </t>
    </r>
    <r>
      <rPr>
        <b/>
        <sz val="11"/>
        <color theme="1"/>
        <rFont val="Montserrat"/>
      </rPr>
      <t>Acta Constitutiva del Comité de Contraloría Ciudadana de Obras y Acciones</t>
    </r>
    <r>
      <rPr>
        <sz val="11"/>
        <color theme="1"/>
        <rFont val="Montserrat"/>
        <family val="3"/>
      </rPr>
      <t xml:space="preserve">, CGE_CCC_09 </t>
    </r>
    <r>
      <rPr>
        <b/>
        <sz val="11"/>
        <color theme="1"/>
        <rFont val="Montserrat"/>
      </rPr>
      <t>Cédula de Vigilancia en Acciones o Apoyos</t>
    </r>
    <r>
      <rPr>
        <sz val="11"/>
        <color theme="1"/>
        <rFont val="Montserrat"/>
        <family val="3"/>
      </rPr>
      <t xml:space="preserve"> y  CGE_CCC_11 </t>
    </r>
    <r>
      <rPr>
        <b/>
        <sz val="11"/>
        <color theme="1"/>
        <rFont val="Montserrat"/>
      </rPr>
      <t>Acta Circunstanciada de Verificación Física del Comité de Contraloría Ciudadana</t>
    </r>
    <r>
      <rPr>
        <sz val="11"/>
        <color theme="1"/>
        <rFont val="Montserrat"/>
        <family val="3"/>
      </rPr>
      <t>.</t>
    </r>
  </si>
  <si>
    <r>
      <t xml:space="preserve">
</t>
    </r>
    <r>
      <rPr>
        <b/>
        <sz val="11"/>
        <color theme="1"/>
        <rFont val="Montserrat"/>
      </rPr>
      <t>Sí</t>
    </r>
    <r>
      <rPr>
        <sz val="11"/>
        <color theme="1"/>
        <rFont val="Montserrat"/>
        <family val="3"/>
      </rPr>
      <t xml:space="preserve">, la Unidad de Género del Sistema DIF Estatal, cumple con un </t>
    </r>
    <r>
      <rPr>
        <b/>
        <sz val="11"/>
        <color theme="1"/>
        <rFont val="Montserrat"/>
      </rPr>
      <t>Programa Anual de Trabajo 2021</t>
    </r>
    <r>
      <rPr>
        <sz val="11"/>
        <color theme="1"/>
        <rFont val="Montserrat"/>
        <family val="3"/>
      </rPr>
      <t xml:space="preserve">, Autorizado por la Directora General del Sistema para el Desarrollo Integral de la Familia.
</t>
    </r>
  </si>
  <si>
    <r>
      <rPr>
        <b/>
        <sz val="11"/>
        <color theme="1"/>
        <rFont val="Montserrat"/>
      </rPr>
      <t xml:space="preserve">
Sí,</t>
    </r>
    <r>
      <rPr>
        <sz val="11"/>
        <color theme="1"/>
        <rFont val="Montserrat"/>
        <family val="3"/>
      </rPr>
      <t xml:space="preserve"> en la página oficial del  Sistema DIF Estatal, en el apartado de </t>
    </r>
    <r>
      <rPr>
        <b/>
        <sz val="11"/>
        <color theme="1"/>
        <rFont val="Montserrat"/>
      </rPr>
      <t>Transparencia Proactiva - Fondos de Aportaciones Federales Transferidos,</t>
    </r>
    <r>
      <rPr>
        <sz val="11"/>
        <color theme="1"/>
        <rFont val="Montserrat"/>
        <family val="3"/>
      </rPr>
      <t xml:space="preserve"> se publican y reportan los</t>
    </r>
    <r>
      <rPr>
        <b/>
        <sz val="11"/>
        <color theme="1"/>
        <rFont val="Montserrat"/>
      </rPr>
      <t xml:space="preserve"> Avances Trimestrales de Indicadores</t>
    </r>
    <r>
      <rPr>
        <sz val="11"/>
        <color theme="1"/>
        <rFont val="Montserrat"/>
        <family val="3"/>
      </rPr>
      <t xml:space="preserve">, así como los </t>
    </r>
    <r>
      <rPr>
        <b/>
        <sz val="11"/>
        <color theme="1"/>
        <rFont val="Montserrat"/>
      </rPr>
      <t>Registros Analítico de Avances Físicos y Financieros (AVAN)</t>
    </r>
    <r>
      <rPr>
        <sz val="11"/>
        <color theme="1"/>
        <rFont val="Montserrat"/>
        <family val="3"/>
      </rPr>
      <t>del Fondo de Aportaciones Múltiples (FAM).</t>
    </r>
  </si>
  <si>
    <r>
      <t xml:space="preserve">
</t>
    </r>
    <r>
      <rPr>
        <b/>
        <sz val="11"/>
        <color theme="1"/>
        <rFont val="Montserrat"/>
      </rPr>
      <t>Sí</t>
    </r>
    <r>
      <rPr>
        <sz val="11"/>
        <color theme="1"/>
        <rFont val="Montserrat"/>
        <family val="3"/>
      </rPr>
      <t xml:space="preserve">, los servidores públicos de este Sistema DIF Estatal, se suman a la promoción, fomentó y difusión de la cultura de integridad, así como el respeto a los Derechos Humanos, implementados en el presente   Código de Conducta, de acuerdo a los principios establecidos  en la Política de Igualdad Laboral y No Discriminación de este Organismo. 
En la página del DIF Estatal se encuentra el </t>
    </r>
    <r>
      <rPr>
        <b/>
        <sz val="11"/>
        <color theme="1"/>
        <rFont val="Montserrat"/>
      </rPr>
      <t>Código de Conducta.</t>
    </r>
  </si>
  <si>
    <r>
      <t xml:space="preserve">
</t>
    </r>
    <r>
      <rPr>
        <b/>
        <sz val="11"/>
        <color theme="1"/>
        <rFont val="Montserrat"/>
      </rPr>
      <t xml:space="preserve">No, </t>
    </r>
    <r>
      <rPr>
        <sz val="11"/>
        <color theme="1"/>
        <rFont val="Montserrat"/>
        <family val="3"/>
      </rPr>
      <t>el Sistema DIF Estatal no cuenta con algún Sistema Informático interno, pero se está trabajando en coordinación con la Subdirección de Tecnologías de la Información, para que apoye con la herramienta tecnológica para el manejo, reporte y control interno del Fondo.</t>
    </r>
  </si>
  <si>
    <r>
      <t xml:space="preserve">
Para este Sistema DIF Estatal, en el área de </t>
    </r>
    <r>
      <rPr>
        <b/>
        <sz val="11"/>
        <color theme="1"/>
        <rFont val="Montserrat"/>
      </rPr>
      <t>Dirección de Asistencia e Integración Social</t>
    </r>
    <r>
      <rPr>
        <sz val="11"/>
        <color theme="1"/>
        <rFont val="Montserrat"/>
        <family val="3"/>
      </rPr>
      <t xml:space="preserve"> hubo cambio de </t>
    </r>
    <r>
      <rPr>
        <b/>
        <sz val="11"/>
        <color theme="1"/>
        <rFont val="Montserrat"/>
      </rPr>
      <t>Titular</t>
    </r>
    <r>
      <rPr>
        <sz val="11"/>
        <color theme="1"/>
        <rFont val="Montserrat"/>
        <family val="3"/>
      </rPr>
      <t xml:space="preserve">, debido a esta situación la asume el Subdirector del área como </t>
    </r>
    <r>
      <rPr>
        <b/>
        <sz val="11"/>
        <color theme="1"/>
        <rFont val="Montserrat"/>
      </rPr>
      <t>Encargado de Despacho</t>
    </r>
    <r>
      <rPr>
        <sz val="11"/>
        <color theme="1"/>
        <rFont val="Montserrat"/>
        <family val="3"/>
      </rPr>
      <t>; el impacto ocasionado por el cambio de personal fue menor  debido a que ya manejaba algunos esquemas considerados en los Programas.</t>
    </r>
  </si>
  <si>
    <r>
      <t xml:space="preserve">
En el </t>
    </r>
    <r>
      <rPr>
        <b/>
        <sz val="11"/>
        <color theme="1"/>
        <rFont val="Montserrat"/>
      </rPr>
      <t>Sistema DIF Estatal</t>
    </r>
    <r>
      <rPr>
        <sz val="11"/>
        <color theme="1"/>
        <rFont val="Montserrat"/>
        <family val="3"/>
      </rPr>
      <t xml:space="preserve"> hubo cambio de </t>
    </r>
    <r>
      <rPr>
        <b/>
        <sz val="11"/>
        <color theme="1"/>
        <rFont val="Montserrat"/>
      </rPr>
      <t>Servidor Público</t>
    </r>
    <r>
      <rPr>
        <sz val="11"/>
        <color theme="1"/>
        <rFont val="Montserrat"/>
        <family val="3"/>
      </rPr>
      <t xml:space="preserve">, en la </t>
    </r>
    <r>
      <rPr>
        <b/>
        <sz val="11"/>
        <color theme="1"/>
        <rFont val="Montserrat"/>
      </rPr>
      <t>Dirección de Asistencia e Integración Social</t>
    </r>
    <r>
      <rPr>
        <sz val="11"/>
        <color theme="1"/>
        <rFont val="Montserrat"/>
        <family val="3"/>
      </rPr>
      <t>, se trata del Titular de esta área que deja prestar sus funciones en el mes de marzo del 2021</t>
    </r>
  </si>
  <si>
    <r>
      <rPr>
        <b/>
        <sz val="11"/>
        <color theme="1"/>
        <rFont val="Montserrat"/>
      </rPr>
      <t xml:space="preserve">
Sí, </t>
    </r>
    <r>
      <rPr>
        <sz val="11"/>
        <color theme="1"/>
        <rFont val="Montserrat"/>
        <family val="3"/>
      </rPr>
      <t xml:space="preserve">el </t>
    </r>
    <r>
      <rPr>
        <b/>
        <sz val="11"/>
        <color theme="1"/>
        <rFont val="Montserrat"/>
      </rPr>
      <t>Sistema DIF Estatal</t>
    </r>
    <r>
      <rPr>
        <sz val="11"/>
        <color theme="1"/>
        <rFont val="Montserrat"/>
        <family val="3"/>
      </rPr>
      <t xml:space="preserve"> cuenta con 8 áreas designadas para los trabajos relacionados al Fondo, estas mismas tiene sus propios </t>
    </r>
    <r>
      <rPr>
        <b/>
        <sz val="11"/>
        <color theme="1"/>
        <rFont val="Montserrat"/>
      </rPr>
      <t>Enlaces</t>
    </r>
    <r>
      <rPr>
        <sz val="11"/>
        <color theme="1"/>
        <rFont val="Montserrat"/>
        <family val="3"/>
      </rPr>
      <t xml:space="preserve"> para </t>
    </r>
    <r>
      <rPr>
        <b/>
        <sz val="11"/>
        <color theme="1"/>
        <rFont val="Montserrat"/>
      </rPr>
      <t>Coordinarse con diferentes Instancias Estatales y Federales</t>
    </r>
    <r>
      <rPr>
        <sz val="11"/>
        <color theme="1"/>
        <rFont val="Montserrat"/>
        <family val="3"/>
      </rPr>
      <t xml:space="preserve">. Así mismo, la </t>
    </r>
    <r>
      <rPr>
        <b/>
        <sz val="11"/>
        <color theme="1"/>
        <rFont val="Montserrat"/>
      </rPr>
      <t>Dirección Administrativa</t>
    </r>
    <r>
      <rPr>
        <sz val="11"/>
        <color theme="1"/>
        <rFont val="Montserrat"/>
        <family val="3"/>
      </rPr>
      <t xml:space="preserve"> se Coordina con la </t>
    </r>
    <r>
      <rPr>
        <b/>
        <sz val="11"/>
        <color theme="1"/>
        <rFont val="Montserrat"/>
      </rPr>
      <t>Unidad de Planeación y  Desarrollo</t>
    </r>
    <r>
      <rPr>
        <sz val="11"/>
        <color theme="1"/>
        <rFont val="Montserrat"/>
        <family val="3"/>
      </rPr>
      <t xml:space="preserve"> para los temas relacionados con el FAM.
Por otra  parte la </t>
    </r>
    <r>
      <rPr>
        <b/>
        <sz val="11"/>
        <color theme="1"/>
        <rFont val="Montserrat"/>
      </rPr>
      <t>Subdirección de Asistencia Alimentaria</t>
    </r>
    <r>
      <rPr>
        <sz val="11"/>
        <color theme="1"/>
        <rFont val="Montserrat"/>
        <family val="3"/>
      </rPr>
      <t xml:space="preserve">, cuenta con </t>
    </r>
    <r>
      <rPr>
        <b/>
        <sz val="11"/>
        <color theme="1"/>
        <rFont val="Montserrat"/>
      </rPr>
      <t>10 Oficinas Regionales de Enlace</t>
    </r>
    <r>
      <rPr>
        <sz val="11"/>
        <color theme="1"/>
        <rFont val="Montserrat"/>
        <family val="3"/>
      </rPr>
      <t xml:space="preserve">, quienes tienen el contacto directo con los </t>
    </r>
    <r>
      <rPr>
        <b/>
        <sz val="11"/>
        <color theme="1"/>
        <rFont val="Montserrat"/>
      </rPr>
      <t>SMDIF</t>
    </r>
    <r>
      <rPr>
        <sz val="11"/>
        <color theme="1"/>
        <rFont val="Montserrat"/>
        <family val="3"/>
      </rPr>
      <t xml:space="preserve"> para la atención y seguimiento de los </t>
    </r>
    <r>
      <rPr>
        <b/>
        <sz val="11"/>
        <color theme="1"/>
        <rFont val="Montserrat"/>
      </rPr>
      <t>Programas Alimentarios</t>
    </r>
    <r>
      <rPr>
        <sz val="11"/>
        <color theme="1"/>
        <rFont val="Montserrat"/>
        <family val="3"/>
      </rPr>
      <t>.</t>
    </r>
  </si>
  <si>
    <t>http://www.difver.gob.mx/wp-content/uploads/2017/05/Estructura-Org%C3%A1nica-DIF-Estatal-Veracruz.pdf</t>
  </si>
  <si>
    <t>http://www.difver.gob.mx/wp-content/uploads/2017/05/NUEVO-REGLAMENTO.pdf</t>
  </si>
  <si>
    <r>
      <rPr>
        <b/>
        <sz val="11"/>
        <color rgb="FF000000"/>
        <rFont val="Montserrat"/>
      </rPr>
      <t>Si</t>
    </r>
    <r>
      <rPr>
        <sz val="11"/>
        <color rgb="FF000000"/>
        <rFont val="Montserrat"/>
        <family val="3"/>
      </rPr>
      <t>, se conoce a la fecha no se encuentra armonizada toda vez que corresponde al H. Legislatura del Estado su correspondiente expedición, y no es atribución de este Organismo.</t>
    </r>
  </si>
  <si>
    <r>
      <rPr>
        <b/>
        <sz val="11"/>
        <color rgb="FF000000"/>
        <rFont val="Montserrat"/>
      </rPr>
      <t>Si</t>
    </r>
    <r>
      <rPr>
        <sz val="11"/>
        <color rgb="FF000000"/>
        <rFont val="Montserrat"/>
        <family val="3"/>
      </rPr>
      <t xml:space="preserve">, el </t>
    </r>
    <r>
      <rPr>
        <b/>
        <sz val="11"/>
        <color rgb="FF000000"/>
        <rFont val="Montserrat"/>
      </rPr>
      <t>Sistema DIF Estatal</t>
    </r>
    <r>
      <rPr>
        <sz val="11"/>
        <color rgb="FF000000"/>
        <rFont val="Montserrat"/>
        <family val="3"/>
      </rPr>
      <t xml:space="preserve"> dispone de </t>
    </r>
    <r>
      <rPr>
        <b/>
        <sz val="11"/>
        <color rgb="FF000000"/>
        <rFont val="Montserrat"/>
      </rPr>
      <t>Estructura Orgánica</t>
    </r>
    <r>
      <rPr>
        <sz val="11"/>
        <color rgb="FF000000"/>
        <rFont val="Montserrat"/>
        <family val="3"/>
      </rPr>
      <t>, la cual fue actualizada en enero de 2017. Ésta se encuentra alineada al Reglamento Interno.</t>
    </r>
  </si>
  <si>
    <r>
      <rPr>
        <b/>
        <sz val="11"/>
        <color rgb="FF000000"/>
        <rFont val="Montserrat"/>
      </rPr>
      <t>Si</t>
    </r>
    <r>
      <rPr>
        <sz val="11"/>
        <color rgb="FF000000"/>
        <rFont val="Montserrat"/>
        <family val="3"/>
      </rPr>
      <t xml:space="preserve">, el </t>
    </r>
    <r>
      <rPr>
        <b/>
        <sz val="11"/>
        <color rgb="FF000000"/>
        <rFont val="Montserrat"/>
      </rPr>
      <t>Sistema DIF Estatal</t>
    </r>
    <r>
      <rPr>
        <sz val="11"/>
        <color rgb="FF000000"/>
        <rFont val="Montserrat"/>
        <family val="3"/>
      </rPr>
      <t xml:space="preserve"> se dispone, en su última actualización fue el 20 de abril de 2017. Este Sistema No cuenta con Manuales Administrativos. 
El </t>
    </r>
    <r>
      <rPr>
        <b/>
        <sz val="11"/>
        <color rgb="FF000000"/>
        <rFont val="Montserrat"/>
      </rPr>
      <t>Reglamento Interno</t>
    </r>
    <r>
      <rPr>
        <sz val="11"/>
        <color rgb="FF000000"/>
        <rFont val="Montserrat"/>
        <family val="3"/>
      </rPr>
      <t xml:space="preserve"> se encuentra alineado con la Estructura vigente. Con relación al tema si se encuentra atribuciones del Fondo en el Reglamentó, estas se encuentran inmersas en las Reglas de Operación de cada programa que este Sistema otorga.</t>
    </r>
  </si>
  <si>
    <r>
      <rPr>
        <b/>
        <sz val="11"/>
        <color rgb="FF000000"/>
        <rFont val="Montserrat"/>
      </rPr>
      <t>No,</t>
    </r>
    <r>
      <rPr>
        <sz val="11"/>
        <color rgb="FF000000"/>
        <rFont val="Montserrat"/>
        <family val="3"/>
      </rPr>
      <t xml:space="preserve"> se ha recibido capacitación. Éste Organismo no cuenta con Archivo.</t>
    </r>
  </si>
  <si>
    <r>
      <rPr>
        <b/>
        <sz val="11"/>
        <color rgb="FF000000"/>
        <rFont val="Montserrat"/>
      </rPr>
      <t>Sí</t>
    </r>
    <r>
      <rPr>
        <sz val="11"/>
        <color rgb="FF000000"/>
        <rFont val="Montserrat"/>
        <family val="3"/>
      </rPr>
      <t xml:space="preserve">,el </t>
    </r>
    <r>
      <rPr>
        <b/>
        <sz val="11"/>
        <color rgb="FF000000"/>
        <rFont val="Montserrat"/>
      </rPr>
      <t>Sistema DIF Estatal</t>
    </r>
    <r>
      <rPr>
        <sz val="11"/>
        <color rgb="FF000000"/>
        <rFont val="Montserrat"/>
        <family val="3"/>
      </rPr>
      <t xml:space="preserve"> cuenta con un </t>
    </r>
    <r>
      <rPr>
        <b/>
        <sz val="11"/>
        <color rgb="FF000000"/>
        <rFont val="Montserrat"/>
      </rPr>
      <t>Manual de Organización</t>
    </r>
    <r>
      <rPr>
        <sz val="11"/>
        <color rgb="FF000000"/>
        <rFont val="Montserrat"/>
        <family val="3"/>
      </rPr>
      <t>.</t>
    </r>
  </si>
  <si>
    <r>
      <rPr>
        <b/>
        <sz val="11"/>
        <color rgb="FF000000"/>
        <rFont val="Montserrat"/>
      </rPr>
      <t>No</t>
    </r>
    <r>
      <rPr>
        <sz val="11"/>
        <color rgb="FF000000"/>
        <rFont val="Montserrat"/>
        <family val="3"/>
      </rPr>
      <t>,se encuentran en proceso.</t>
    </r>
  </si>
  <si>
    <t>http://www.difver.gob.mx/wp-content/uploads/2018/10/Manual-de-Organizacion-del-SEDIF-2018.pdf</t>
  </si>
  <si>
    <t xml:space="preserve">  Variación de personas beneficiarias de los programas de desamparo y discapacidad</t>
  </si>
  <si>
    <t>El crecimiento estimado en la entrega de apoyos del programa asistencia e inclusión social se logró en un 97% de lo planeado.</t>
  </si>
  <si>
    <t xml:space="preserve"> Porcentaje de las Personas atendidas con programas medico asistenciales</t>
  </si>
  <si>
    <t>El porcentaje de atención a solicitantes de apoyos medico asistenciales se logró hasta con un crecimiento del 3% de lo inicialmente planeado.</t>
  </si>
  <si>
    <t xml:space="preserve"> Variación de los Apoyos económicos y en especie entregados a la población</t>
  </si>
  <si>
    <t>El número de apoyos medicos asistenciales no logró este año el crecimiento que se estimaba con respecto a lo alcanzado en 2020; esto se debió a que algunas apoyos representaron una mayor inversión por persona, como los canalizados a implantes coclerares para menores de 5 años.</t>
  </si>
  <si>
    <t>Componente 1</t>
  </si>
  <si>
    <t>El programa solo obtuvo el 91.60% de la meta estimada en atención a mujeres; en este comportamiento influyó notablemente el desempeño de los apoyos  médicos de especialidad, donde se presentó una mayor demanda de apoyos por parte de personas del sexo masculino</t>
  </si>
  <si>
    <t>Actividad A1C1</t>
  </si>
  <si>
    <t>Porcentaje de personas atendidas con padecimientos oncológicos y nefropatas</t>
  </si>
  <si>
    <t>Este año la demanda de apoyos en las vertientes medicas de especialidad fue mas amplia de lo que se estimó en el programa inicial; en este desempeño influye un crecimiento de la demanda de la población motivada por la insuficiencia de apoyos en hospitales volcados en  atender la pandemia covid.</t>
  </si>
  <si>
    <t>Actividad A2C1</t>
  </si>
  <si>
    <t>Variación de los apoyos económicos y en especie a pacientes nefropatas</t>
  </si>
  <si>
    <t xml:space="preserve">Aun cuando creció la demanda de apoyos médicos de especialidad; este año no se rebasó el número de apoyos entregados en el 2020 por una elevación de costos en ciertos rubros del programa. </t>
  </si>
  <si>
    <t>Porcentaje de mujeres atendidas con el programa para pacientes nefropatas</t>
  </si>
  <si>
    <t>El programa solo obtuvo el 87.40% de la meta estimada en la atención de las mujeres, registrándose una mayor demanda en apoyos de especialidad entre personas del sector masculino</t>
  </si>
  <si>
    <t>Porcentaje de apoyos entregados en hemodiálisis a pacientes nefrópatas</t>
  </si>
  <si>
    <t>Se obtuvo un crecimiento del 13% en la meta inicialmente planteada en la entrega de apoyos en sesiones de hemodialisis dentro de los programas de atención al paciente nefrópata, lo que tiene que ver con un crecimiento en el padrón de pacientes en hospitales que demandan el apoyo.</t>
  </si>
  <si>
    <t>Porcentaje de población con discapacidad beneficiada con apoyos funcionales</t>
  </si>
  <si>
    <t xml:space="preserve">En este indicador se alcanzó la meta programada; en este desempeño influyeron las acciones de asesoramiento a municipios y las jornadas que se llevaron a las localidades </t>
  </si>
  <si>
    <t>Variación de personas con discapacidad atendidas en el año actual</t>
  </si>
  <si>
    <t>En este indicador se rebasó en 1.93% la meta estimada de crecimiento en la atención de personas con discapacidad con respecto a los resultados del 2020. En este desempeño influyó la adecuada coordinación con las autoridades de los SMDIF para llevar los apoyos a personas con discapacidad.</t>
  </si>
  <si>
    <t>Actividad A1C3</t>
  </si>
  <si>
    <t>Componente 3</t>
  </si>
  <si>
    <t>Actividad A2C2</t>
  </si>
  <si>
    <t>Actividad A1C2</t>
  </si>
  <si>
    <t>Componente 2</t>
  </si>
  <si>
    <t>Porcentaje de apoyos funcionales entregados</t>
  </si>
  <si>
    <t>El porcentaje de apoyos entregados en relación con el número de personas que lo demandan se cumplió en un 89% de la meta estimada; esto se debe a que algunos municipios, por el cierre de administración municipal, presentaron problemas logísticos y económicos para complementar la documentación requerida para la entrega de apoyos.</t>
  </si>
  <si>
    <t>Actividad A2C3</t>
  </si>
  <si>
    <t>Logro
(Avance)
corte 31 dic 2021)</t>
  </si>
  <si>
    <t xml:space="preserve">
La meta de población atendida, no se ha logrado en su totalidad, debido a que algunos DIF Municipales solicitaron reducir la cantidad de beneficiarios que atenderían, aunado a que con el programa de Asistencia Social Alimentaria a Personas en Situación de Emergencia y Desastre, aún no se ha realizado la entrega de todas las dotaciones programadas, sin embargo esta cifra podría verse incrementada en el reporte definitivo, que se informará en el segundo trimestre de 2022.
</t>
  </si>
  <si>
    <t xml:space="preserve">
Al finalizar el cuarto trimestre, las metas de población atendida han sido cubiertas casi en su totalidad, de acuerdo a lo programado, la diferencia por alcanzar es debido a la solicitud de algunos DIF municipales de disminuir sus asignaciones de beneficiarios, lo que ocasionó que aún contemos con existencia de algunos apoyos alimentarios; del programa de Asistencia Social Alimentaria a Personas en Situación de Emergencia y Desastre aún quedan pendientes algunas dotaciones por entregar, lo cual será otorgado a familias durante esta temporada invernal y a personas afectadas por la Pandemia del COVID-19, por lo que esta cifra podrá aumentar en el informe definitivo. Asimismo, en apego a la Retroalimentación del IPPEA 2021, todos los apoyos otorgados cumplieron con los Criterios de Calidad Nutricia (CCN).
</t>
  </si>
  <si>
    <t>Proporción en la cobertura de beneficiarios de los programas alimentarios</t>
  </si>
  <si>
    <t>Por cuestiones de reducción en asignaciones de beneficiarios a solicitud de los SMDIF, así como algunos beneficiarios que faltan por atenderse dentro del programa de emergencias, esa cifra se ve ligeramente reducida un 2.26 %, respecto a la meta inicial que era de 58.23%.</t>
  </si>
  <si>
    <t>Promedio de apoyos alimentarios distribuidos</t>
  </si>
  <si>
    <t>Si bien se puede observar un ligero incremento en el porcentaje respecto a la  meta inicial de 129.42, la apreciación es distinta, dado que al reducir la asignación de beneficiarios atendidos, tambien disminuye la cantidad de apoyos otorgados.</t>
  </si>
  <si>
    <t>Porcentaje de niñas y niños atendidos con desayunos escolares fríos</t>
  </si>
  <si>
    <t xml:space="preserve">La cifra de atención a menores escolares de este programa se redujo ligeramente respecto a la meta que era de 47.91%, a solicitud de los SMDIF. </t>
  </si>
  <si>
    <t>A1/C1</t>
  </si>
  <si>
    <t>Promedio de raciones de desayunos frios distribuidas a escolares</t>
  </si>
  <si>
    <t>La distribución de apoyos de este programa, queda ligeramente por debajo de la meta inicial de 128.00, a consecuencia de la reducción de beneficiarios a solicitud de los SMDIF.</t>
  </si>
  <si>
    <t>A2/C1</t>
  </si>
  <si>
    <t>Porcentaje de padrones de personas beneficiarias de desayunos escolares frios recibidos</t>
  </si>
  <si>
    <t>La recepción de padrones, depende de la buena voluntad y compromiso por parte de los SMDIF en su entrega,  por lo que a la feha  de corte solo se cuentaba con esa cantidad de padrones recibidos.</t>
  </si>
  <si>
    <t>Porcentaje de menores y adolescentes atendidos con desayunos escolares calientes</t>
  </si>
  <si>
    <t>La cifra de atención a menores escolares de este programa se redujo ligeramente respecto a la meta que era de 74.05%, a solicitud de los SMDIF.</t>
  </si>
  <si>
    <t>A1/C2</t>
  </si>
  <si>
    <t>Promedio de raciones de desayunos calientes distribuidas a escolares</t>
  </si>
  <si>
    <t>La distribución de apoyos de este programa, queda ligeramente por debajo de la meta inicial que era de 140.00, a consecuencia de la reducción de beneficiarios a solicitud de los SMDIF.</t>
  </si>
  <si>
    <t>A2/C2</t>
  </si>
  <si>
    <t>Porcentaje de padrones de personas beneficiarias de desayunos escolares calientes recibidos</t>
  </si>
  <si>
    <t>Porcentaje de personas vulnerables atendidas en espacios alimentarios o emergencias</t>
  </si>
  <si>
    <t>La cifra de atención a población vulnerable adulta de este programa se redujo ligeramente respecto a la meta que era de 7.68% a solicitud de los SMDIF.</t>
  </si>
  <si>
    <t>A1/C3</t>
  </si>
  <si>
    <t>Promedio de raciones de comida caliente distribuidas a personas vulnerables</t>
  </si>
  <si>
    <t>La distribución de apoyos de este programa, queda ligeramente por debajo de la meta que era de 200.00, a consecuencia de la reducción de beneficiarios a solicitud de los SMDIF.</t>
  </si>
  <si>
    <t>A2/C3</t>
  </si>
  <si>
    <t>Porcentaje de padrones de personas beneficiarias en espacios alimentarios recibidos</t>
  </si>
  <si>
    <t>A3/C3</t>
  </si>
  <si>
    <t>Porcentaje de paquetes de insumos para personas en emergencia</t>
  </si>
  <si>
    <t>La distribución de apoyos de este programa incluye los apoyos del Programa de Asistencia Social en los Primeros 1000 Días de Vida, dado que el sistema no permitio la apertura de una nueva acción en su momento, los cuales se distribuyeron en su totalidad, sin embargo, dentro del Programa de Emergencias aún falta por distribuir una parte de la cantidad programada, misma que se espera entregar en esta temporada invernal para alcanzar la meta, con lo que se reducirá ese porcentaje para alcanzar la meta inicial de 424.00%, al aumentar beneficiarios.</t>
  </si>
  <si>
    <t>Componente 4</t>
  </si>
  <si>
    <t>Porcentaje de DIF Municipales capacitados en operatividad de programas alimentarios</t>
  </si>
  <si>
    <t>Sin diferencia respecto a la meta</t>
  </si>
  <si>
    <t>A1/C4</t>
  </si>
  <si>
    <t>Porcentaje de DIF Municipales capacitados en orientación alimentaria</t>
  </si>
  <si>
    <t>A2/C4</t>
  </si>
  <si>
    <t>Porcentaje de visitas de supervisión realizadas a los DIF Municipales</t>
  </si>
  <si>
    <t>Derivado de la Pandemia por el COVID-19 ya no fue posible realizar la totalidad de las visitas de supervisión programadas,  a fin de no poner en riesgo al personal tanto de este Sistema Estatal, como de los DIF Municipales.</t>
  </si>
  <si>
    <t>Sistema de Indicadores de Evaluación del Desempeño (SIED)</t>
  </si>
  <si>
    <t xml:space="preserve">
Instancia Estatal:   DIF Estatal Veracruz, a través de la Unidad de Planeación y Desarrollo y de la Subdirección de Asistencia Alimentaria, dependiente de la Dirección de Atención a Población Vulnerable.</t>
  </si>
  <si>
    <t xml:space="preserve">
SEFIPLAN a través de la Subsecretaría de Planeación</t>
  </si>
  <si>
    <t>Número de Programas, acciones, proyectos, etc.(corte al 31 de marzo 2022)</t>
  </si>
  <si>
    <t>Devengado                 (corte al 31 de marzo 2022)</t>
  </si>
  <si>
    <t>Programa Desayunos Escolares Modalidad Calientes</t>
  </si>
  <si>
    <t>Acajete</t>
  </si>
  <si>
    <t>Varias</t>
  </si>
  <si>
    <t>Acatlán</t>
  </si>
  <si>
    <t>Acayucan</t>
  </si>
  <si>
    <t>Actopan</t>
  </si>
  <si>
    <t>Acula</t>
  </si>
  <si>
    <t>Acultzingo</t>
  </si>
  <si>
    <t>Agua Dulce</t>
  </si>
  <si>
    <t>Alpatláhuac</t>
  </si>
  <si>
    <t>Alto Lucero de Gutiérrez Barrios</t>
  </si>
  <si>
    <t>Altotonga</t>
  </si>
  <si>
    <t>Alvarado</t>
  </si>
  <si>
    <t>Amatitlán</t>
  </si>
  <si>
    <t>Amatlán de los Reyes</t>
  </si>
  <si>
    <t>Angel R. Cabada</t>
  </si>
  <si>
    <t>La Antigua</t>
  </si>
  <si>
    <t>Apazapan</t>
  </si>
  <si>
    <t>Aquila</t>
  </si>
  <si>
    <t>Astacinga</t>
  </si>
  <si>
    <t>Atlahuilco</t>
  </si>
  <si>
    <t>Atoyac</t>
  </si>
  <si>
    <t>Atzacan</t>
  </si>
  <si>
    <t>Atzalan</t>
  </si>
  <si>
    <t>Ayahualulco</t>
  </si>
  <si>
    <t>Banderilla</t>
  </si>
  <si>
    <t>Benito Juárez</t>
  </si>
  <si>
    <t>Boca del Río</t>
  </si>
  <si>
    <t>Calcahualco</t>
  </si>
  <si>
    <t>Camarón de Tejeda</t>
  </si>
  <si>
    <t>Camerino Z. Mendoza</t>
  </si>
  <si>
    <t>Carlos A. Carrillo</t>
  </si>
  <si>
    <t>Carrillo Puerto</t>
  </si>
  <si>
    <t>Castillo de Teayo</t>
  </si>
  <si>
    <t>Catemaco</t>
  </si>
  <si>
    <t>Cazones de Herrera</t>
  </si>
  <si>
    <t>Cerro Azul</t>
  </si>
  <si>
    <t>Chacaltianguis</t>
  </si>
  <si>
    <t>Chalma</t>
  </si>
  <si>
    <t>Chiconamel</t>
  </si>
  <si>
    <t>Chiconquiaco</t>
  </si>
  <si>
    <t>Chicontepec</t>
  </si>
  <si>
    <t>Chinameca</t>
  </si>
  <si>
    <t>Chinampa de Gorostiza</t>
  </si>
  <si>
    <t>Las Choapas</t>
  </si>
  <si>
    <t>Chocamán</t>
  </si>
  <si>
    <t>Chontla</t>
  </si>
  <si>
    <t>Chumatlán</t>
  </si>
  <si>
    <t>Citlaltépetl</t>
  </si>
  <si>
    <t>Coacoatzintla</t>
  </si>
  <si>
    <t>Coahuitlán</t>
  </si>
  <si>
    <t>Coatepec</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</si>
  <si>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</si>
  <si>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</si>
  <si>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</si>
  <si>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</si>
  <si>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</si>
  <si>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</si>
  <si>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</si>
  <si>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</si>
  <si>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</si>
  <si>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</si>
  <si>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</si>
  <si>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</si>
  <si>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</si>
  <si>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</si>
  <si>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</si>
  <si>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Emiliano Zapata</t>
  </si>
  <si>
    <t>Espinal</t>
  </si>
  <si>
    <t>Filomeno Mata</t>
  </si>
  <si>
    <t>Fortín</t>
  </si>
  <si>
    <t>Gutiérrez Zamora</t>
  </si>
  <si>
    <t>Hidalgotitlán</t>
  </si>
  <si>
    <t>El Higo</t>
  </si>
  <si>
    <t>Huatusco</t>
  </si>
  <si>
    <t>Huayacocotla</t>
  </si>
  <si>
    <t>Hueyapan de Ocampo</t>
  </si>
  <si>
    <t>Huiloapan de Cuauhtémoc</t>
  </si>
  <si>
    <t>Ignacio de la Llave</t>
  </si>
  <si>
    <t>Ilamatlán</t>
  </si>
  <si>
    <t>Isla</t>
  </si>
  <si>
    <t>Ixcatepec</t>
  </si>
  <si>
    <t>Ixhuacán de los Reyes</t>
  </si>
  <si>
    <t>Ixhuatlán de Madero</t>
  </si>
  <si>
    <t>Ixhuatlán del Café</t>
  </si>
  <si>
    <t>Ixhuatlán del Sureste</t>
  </si>
  <si>
    <t>Ixhuatlancillo</t>
  </si>
  <si>
    <t>Ixmatlahuacan</t>
  </si>
  <si>
    <t>Ixtaczoquitlán</t>
  </si>
  <si>
    <t>Jalacingo</t>
  </si>
  <si>
    <t>Jalcomulco</t>
  </si>
  <si>
    <t>Jáltipan</t>
  </si>
  <si>
    <t>Jamapa</t>
  </si>
  <si>
    <t>Jesús Carranza</t>
  </si>
  <si>
    <t>Jilotepec</t>
  </si>
  <si>
    <t>José Azueta</t>
  </si>
  <si>
    <t>Juan Rodríguez Clara</t>
  </si>
  <si>
    <t>Juchique de Ferrer</t>
  </si>
  <si>
    <t>Landero y Coss</t>
  </si>
  <si>
    <t>Lerdo de Tejada</t>
  </si>
  <si>
    <t>Magdalena</t>
  </si>
  <si>
    <t>Maltrata</t>
  </si>
  <si>
    <t>Manlio Fabio Altamirano</t>
  </si>
  <si>
    <t>Mariano Escobedo</t>
  </si>
  <si>
    <t>Martínez de la Torre</t>
  </si>
  <si>
    <t>Mecatlán</t>
  </si>
  <si>
    <t>Mecayapan</t>
  </si>
  <si>
    <t>Medellín</t>
  </si>
  <si>
    <t>Miahuatlán</t>
  </si>
  <si>
    <t>Las Minas</t>
  </si>
  <si>
    <t>Minatitlán</t>
  </si>
  <si>
    <t>Misantla</t>
  </si>
  <si>
    <t>Mixtla de Altamirano</t>
  </si>
  <si>
    <t>Moloacán</t>
  </si>
  <si>
    <t>Nanchital de Lázaro Cárdenas del Río</t>
  </si>
  <si>
    <t>Naolinco</t>
  </si>
  <si>
    <t>Naranjal</t>
  </si>
  <si>
    <t>Naranjos Amatlán</t>
  </si>
  <si>
    <t>Nautla</t>
  </si>
  <si>
    <t>Nogales</t>
  </si>
  <si>
    <t>Oluta</t>
  </si>
  <si>
    <t>Omealca</t>
  </si>
  <si>
    <t>Orizaba</t>
  </si>
  <si>
    <t>Otatitlán</t>
  </si>
  <si>
    <t>Oteapan</t>
  </si>
  <si>
    <t>Ozuluama de Mascareñas</t>
  </si>
  <si>
    <t>Pajapan</t>
  </si>
  <si>
    <t>Pánuco</t>
  </si>
  <si>
    <t>Papantla</t>
  </si>
  <si>
    <t>Paso de Ovejas</t>
  </si>
  <si>
    <t>Paso del Macho</t>
  </si>
  <si>
    <t>La Perla</t>
  </si>
  <si>
    <t>Perote</t>
  </si>
  <si>
    <t>Platón Sánchez</t>
  </si>
  <si>
    <t>Playa Vicente</t>
  </si>
  <si>
    <t>Poza Rica de Hidalgo</t>
  </si>
  <si>
    <t>Pueblo Viejo</t>
  </si>
  <si>
    <t>Puente Nacional</t>
  </si>
  <si>
    <t>Rafael Delgado</t>
  </si>
  <si>
    <t>Rafael Lucio</t>
  </si>
  <si>
    <t>Los Reyes</t>
  </si>
  <si>
    <t>Río Blanco</t>
  </si>
  <si>
    <t>Saltabarranca</t>
  </si>
  <si>
    <t>San Andrés Tenejapa</t>
  </si>
  <si>
    <t>San Andrés Tuxtla</t>
  </si>
  <si>
    <t>San Juan Evangelista</t>
  </si>
  <si>
    <t>San Rafael</t>
  </si>
  <si>
    <t>Santiago Sochiapan</t>
  </si>
  <si>
    <t>Santiago Tuxtla</t>
  </si>
  <si>
    <t>Sayula de Alemán</t>
  </si>
  <si>
    <t>Sochiapa</t>
  </si>
  <si>
    <t>Soconusco</t>
  </si>
  <si>
    <t>Soledad Atzompa</t>
  </si>
  <si>
    <t>Soledad de Doblado</t>
  </si>
  <si>
    <t>Soteapan</t>
  </si>
  <si>
    <t>Tamalín</t>
  </si>
  <si>
    <t>Tamiahua</t>
  </si>
  <si>
    <t>Tampico Alto</t>
  </si>
  <si>
    <t>Tancoco</t>
  </si>
  <si>
    <t>Tantima</t>
  </si>
  <si>
    <t>Tantoyuca</t>
  </si>
  <si>
    <t>Tatahuicapan de Juárez</t>
  </si>
  <si>
    <t>Tatatila</t>
  </si>
  <si>
    <t>Tecolutla</t>
  </si>
  <si>
    <t>Tehuipango</t>
  </si>
  <si>
    <t>Álamo Temapache</t>
  </si>
  <si>
    <t>Tempoal</t>
  </si>
  <si>
    <t>Tenampa</t>
  </si>
  <si>
    <t>Tenochtitlán</t>
  </si>
  <si>
    <t>Teocelo</t>
  </si>
  <si>
    <t>Tepatlaxco</t>
  </si>
  <si>
    <t>Tepetlán</t>
  </si>
  <si>
    <t>Tepetzintla</t>
  </si>
  <si>
    <t>Tequila</t>
  </si>
  <si>
    <t>Texcatepec</t>
  </si>
  <si>
    <t>Texhuacán</t>
  </si>
  <si>
    <t>Texistepec</t>
  </si>
  <si>
    <t>Tezonapa</t>
  </si>
  <si>
    <t>Tierra Blanca</t>
  </si>
  <si>
    <t>Tihuatlán</t>
  </si>
  <si>
    <t>Tlachichilco</t>
  </si>
  <si>
    <t>Tlacojalpan</t>
  </si>
  <si>
    <t>Tlacolulan</t>
  </si>
  <si>
    <t>Tlacotalpan</t>
  </si>
  <si>
    <t>Tlacotepec de Mejía</t>
  </si>
  <si>
    <t>Tlalixcoyan</t>
  </si>
  <si>
    <t>Tlalnelhuayocan</t>
  </si>
  <si>
    <t>Tlaltetela</t>
  </si>
  <si>
    <t>Tlapacoyan</t>
  </si>
  <si>
    <t>Tlaquilpa</t>
  </si>
  <si>
    <t>Tlilapan</t>
  </si>
  <si>
    <t>Tomatlán</t>
  </si>
  <si>
    <t>Tonayán</t>
  </si>
  <si>
    <t>Totutla</t>
  </si>
  <si>
    <t>Tres Valles</t>
  </si>
  <si>
    <t>Tuxpan</t>
  </si>
  <si>
    <t>Tuxtilla</t>
  </si>
  <si>
    <t>Ursulo Galván</t>
  </si>
  <si>
    <t>Uxpanapa</t>
  </si>
  <si>
    <t>Vega de Alatorre</t>
  </si>
  <si>
    <t>Veracruz</t>
  </si>
  <si>
    <t>Las Vigas de Ramírez</t>
  </si>
  <si>
    <t>Villa Aldama</t>
  </si>
  <si>
    <t>Xalapa</t>
  </si>
  <si>
    <t>Xico</t>
  </si>
  <si>
    <t>Xoxocotla</t>
  </si>
  <si>
    <t>Yanga</t>
  </si>
  <si>
    <t>Yecuatla</t>
  </si>
  <si>
    <t>Zacualpan</t>
  </si>
  <si>
    <t>Zaragoza</t>
  </si>
  <si>
    <t>Zentla</t>
  </si>
  <si>
    <t>Zongolica</t>
  </si>
  <si>
    <t>Zontecomatlán de López y Fuentes</t>
  </si>
  <si>
    <t>Zozocolco de Hidalgo</t>
  </si>
  <si>
    <t>Diversos municipios por COVID y Evento Xalapa.</t>
  </si>
  <si>
    <t>Devengado (al 31 de marzo 2022)</t>
  </si>
  <si>
    <t>Programa Desayunos Escolares Modalidad Fríos</t>
  </si>
  <si>
    <t>Diversos municipios por COVID, Instituto de la Mujer y Evento Xalapa.</t>
  </si>
  <si>
    <t>Programa Asistencia Social Alimentaria a Personas en Situación de Emergencia y Desastre</t>
  </si>
  <si>
    <t>Programa Asistencia Social Alimentaria a Personas de Atención Prioritaria</t>
  </si>
  <si>
    <t>Diversos municipios por COVID</t>
  </si>
  <si>
    <t>Programa Asistencia Social Alimentaria en los Primero 1000 Días de Vida</t>
  </si>
  <si>
    <t>Diversos municipios por COVID e Instituto de la Mujer</t>
  </si>
  <si>
    <r>
      <rPr>
        <b/>
        <sz val="11"/>
        <color theme="1"/>
        <rFont val="Montserrat"/>
      </rPr>
      <t xml:space="preserve">
Sí</t>
    </r>
    <r>
      <rPr>
        <sz val="11"/>
        <color theme="1"/>
        <rFont val="Montserrat"/>
        <family val="3"/>
      </rPr>
      <t xml:space="preserve">, el Sistema DIF Estatal cuenta con áreas ejecutoras del Fondo que operan los Programas, estas son las encargadas de la Planeación, Presupuestación y Ejecución del Recurso, lo cual se plasma mediante el </t>
    </r>
    <r>
      <rPr>
        <b/>
        <sz val="11"/>
        <color theme="1"/>
        <rFont val="Montserrat"/>
      </rPr>
      <t xml:space="preserve">Formato de Validación de los Programas </t>
    </r>
    <r>
      <rPr>
        <sz val="11"/>
        <color theme="1"/>
        <rFont val="Montserrat"/>
        <family val="3"/>
      </rPr>
      <t xml:space="preserve">y/o </t>
    </r>
    <r>
      <rPr>
        <b/>
        <sz val="11"/>
        <color theme="1"/>
        <rFont val="Montserrat"/>
      </rPr>
      <t>Proyectos Institucionales de Asistencia Social,</t>
    </r>
    <r>
      <rPr>
        <sz val="11"/>
        <color theme="1"/>
        <rFont val="Montserrat"/>
        <family val="3"/>
      </rPr>
      <t xml:space="preserve"> (se adjunta evidencia).
</t>
    </r>
  </si>
  <si>
    <r>
      <rPr>
        <b/>
        <sz val="11"/>
        <color theme="1"/>
        <rFont val="Montserrat"/>
      </rPr>
      <t xml:space="preserve">
No</t>
    </r>
    <r>
      <rPr>
        <sz val="11"/>
        <color theme="1"/>
        <rFont val="Montserrat"/>
        <family val="3"/>
      </rPr>
      <t xml:space="preserve">,se destinó Recurso del Fondo, toda vez que es </t>
    </r>
    <r>
      <rPr>
        <b/>
        <sz val="11"/>
        <color theme="1"/>
        <rFont val="Montserrat"/>
      </rPr>
      <t>destinado en su totalidad a Asistencia Social</t>
    </r>
    <r>
      <rPr>
        <sz val="11"/>
        <color theme="1"/>
        <rFont val="Montserrat"/>
        <family val="3"/>
      </rPr>
      <t xml:space="preserve">, de conformidad a lo establecido en el </t>
    </r>
    <r>
      <rPr>
        <b/>
        <sz val="11"/>
        <color theme="1"/>
        <rFont val="Montserrat"/>
      </rPr>
      <t>Artículo 40 de la Ley de Coordinación Fiscal</t>
    </r>
    <r>
      <rPr>
        <sz val="11"/>
        <color theme="1"/>
        <rFont val="Montserrat"/>
        <family val="3"/>
      </rPr>
      <t xml:space="preserve"> en su vertiente de </t>
    </r>
    <r>
      <rPr>
        <b/>
        <sz val="11"/>
        <color theme="1"/>
        <rFont val="Montserrat"/>
      </rPr>
      <t>FAM-AS.</t>
    </r>
  </si>
  <si>
    <r>
      <t xml:space="preserve">
Para este </t>
    </r>
    <r>
      <rPr>
        <b/>
        <sz val="11"/>
        <color theme="1"/>
        <rFont val="Montserrat"/>
      </rPr>
      <t xml:space="preserve">Sistema DIF Estatal </t>
    </r>
    <r>
      <rPr>
        <sz val="11"/>
        <color theme="1"/>
        <rFont val="Montserrat"/>
        <family val="3"/>
      </rPr>
      <t xml:space="preserve">a </t>
    </r>
    <r>
      <rPr>
        <sz val="11"/>
        <color theme="1"/>
        <rFont val="Montserrat"/>
      </rPr>
      <t>nivel</t>
    </r>
    <r>
      <rPr>
        <b/>
        <sz val="11"/>
        <color theme="1"/>
        <rFont val="Montserrat"/>
      </rPr>
      <t xml:space="preserve"> Fin, No es reportado por el SEDIF</t>
    </r>
    <r>
      <rPr>
        <sz val="11"/>
        <color theme="1"/>
        <rFont val="Montserrat"/>
        <family val="3"/>
      </rPr>
      <t>, de conformidad con lo establecido en la MIR. Por lo que le correspondería la captura a nivel federal.
La</t>
    </r>
    <r>
      <rPr>
        <b/>
        <sz val="11"/>
        <color theme="1"/>
        <rFont val="Montserrat"/>
      </rPr>
      <t xml:space="preserve"> MIR</t>
    </r>
    <r>
      <rPr>
        <sz val="11"/>
        <color theme="1"/>
        <rFont val="Montserrat"/>
        <family val="3"/>
      </rPr>
      <t xml:space="preserve"> que contempla los </t>
    </r>
    <r>
      <rPr>
        <b/>
        <sz val="11"/>
        <color theme="1"/>
        <rFont val="Montserrat"/>
      </rPr>
      <t>indicadores para resultados</t>
    </r>
    <r>
      <rPr>
        <sz val="11"/>
        <color theme="1"/>
        <rFont val="Montserrat"/>
        <family val="3"/>
      </rPr>
      <t xml:space="preserve">,se reportan de manera trimestral, conforme a lo establecido en los </t>
    </r>
    <r>
      <rPr>
        <b/>
        <sz val="11"/>
        <color theme="1"/>
        <rFont val="Montserrat"/>
      </rPr>
      <t>Lineamientos de la EIASA</t>
    </r>
    <r>
      <rPr>
        <sz val="11"/>
        <color theme="1"/>
        <rFont val="Montserrat"/>
        <family val="3"/>
      </rPr>
      <t xml:space="preserve"> (Páginas 79-83, 88) la cual está conformada por los siguientes niveles: </t>
    </r>
    <r>
      <rPr>
        <b/>
        <sz val="11"/>
        <color theme="1"/>
        <rFont val="Montserrat"/>
      </rPr>
      <t>Propósito, Componente 1, Componente 2 y Actividad.</t>
    </r>
    <r>
      <rPr>
        <sz val="11"/>
        <color theme="1"/>
        <rFont val="Montserrat"/>
        <family val="3"/>
      </rPr>
      <t xml:space="preserve">
</t>
    </r>
  </si>
  <si>
    <r>
      <rPr>
        <b/>
        <sz val="11"/>
        <color theme="1"/>
        <rFont val="Montserrat"/>
      </rPr>
      <t>Sí</t>
    </r>
    <r>
      <rPr>
        <sz val="11"/>
        <color theme="1"/>
        <rFont val="Montserrat"/>
        <family val="3"/>
      </rPr>
      <t xml:space="preserve">, existe alineación entre el </t>
    </r>
    <r>
      <rPr>
        <b/>
        <sz val="11"/>
        <color theme="1"/>
        <rFont val="Montserrat"/>
      </rPr>
      <t>Programa Sectorial, el Objetivo del Fondo y PVD.</t>
    </r>
    <r>
      <rPr>
        <sz val="11"/>
        <color theme="1"/>
        <rFont val="Montserrat"/>
        <family val="3"/>
      </rPr>
      <t xml:space="preserve"> 
Para el Sistema DIF Estatal, el </t>
    </r>
    <r>
      <rPr>
        <b/>
        <sz val="11"/>
        <color theme="1"/>
        <rFont val="Montserrat"/>
      </rPr>
      <t>Fondo de Aportaciones Múltiples (FAM) tiene como objetivo la Asistencia Social</t>
    </r>
    <r>
      <rPr>
        <sz val="11"/>
        <color theme="1"/>
        <rFont val="Montserrat"/>
        <family val="3"/>
      </rPr>
      <t xml:space="preserve">: otorgamiento de desayunos escolares calientes y fríos; apoyos alimentarios consistentes en despensas, alimentación en albergues, casas hogar y utensilios para la preparación y consumo de alimentos. Mientras que el </t>
    </r>
    <r>
      <rPr>
        <b/>
        <sz val="11"/>
        <color theme="1"/>
        <rFont val="Montserrat"/>
      </rPr>
      <t>objetivo General del PVD</t>
    </r>
    <r>
      <rPr>
        <sz val="11"/>
        <color theme="1"/>
        <rFont val="Montserrat"/>
        <family val="3"/>
      </rPr>
      <t xml:space="preserve"> es: Incrementar la calidad y esperanza de vida de las y los veracruzanos mediante el otorgamiento de servicios universales de salud, con enfoque de Derechos Humanos, igualdad sustantiva y no discriminación y este a su vez con el </t>
    </r>
    <r>
      <rPr>
        <b/>
        <sz val="11"/>
        <color theme="1"/>
        <rFont val="Montserrat"/>
      </rPr>
      <t>Objetivo 1 del Programa Sectorial de Salud de Veracruz 2019-2024</t>
    </r>
    <r>
      <rPr>
        <sz val="11"/>
        <color theme="1"/>
        <rFont val="Montserrat"/>
        <family val="3"/>
      </rPr>
      <t xml:space="preserve">, el cual dice: Mejorar la salud de mujeres y niños, así como la atención a grupos históricamente vulnerados y olvidados. Y este a su vez con 1. Objetivo Sectorial: Mejorar la salud de mujeres y niños, así como la atención a grupos históricamente vulnerados y olvidados.
</t>
    </r>
  </si>
  <si>
    <t>Calendarización de los recursos del Ramo 33</t>
  </si>
  <si>
    <t>Constancias de capacitaciones en modalidad virtual para el seguimiento de Ejercicio de Fondos Federales Ramo 33</t>
  </si>
  <si>
    <r>
      <t xml:space="preserve">
</t>
    </r>
    <r>
      <rPr>
        <b/>
        <sz val="11"/>
        <color theme="1"/>
        <rFont val="Montserrat"/>
      </rPr>
      <t xml:space="preserve">Sí, </t>
    </r>
    <r>
      <rPr>
        <sz val="11"/>
        <color theme="1"/>
        <rFont val="Montserrat"/>
        <family val="3"/>
      </rPr>
      <t xml:space="preserve">para el Sistema DIF se proporcionó información para dos Auditorias relacionadas a la fiscalización de la cuenta pública 2021.
Una por parte de la </t>
    </r>
    <r>
      <rPr>
        <b/>
        <sz val="11"/>
        <color theme="1"/>
        <rFont val="Montserrat"/>
      </rPr>
      <t>Auditoria Superior de la Federación (ASF)</t>
    </r>
    <r>
      <rPr>
        <sz val="11"/>
        <color theme="1"/>
        <rFont val="Montserrat"/>
        <family val="3"/>
      </rPr>
      <t xml:space="preserve">, a través de la Auditoria </t>
    </r>
    <r>
      <rPr>
        <b/>
        <sz val="11"/>
        <color theme="1"/>
        <rFont val="Montserrat"/>
      </rPr>
      <t>No. AEGF/0272/2021</t>
    </r>
    <r>
      <rPr>
        <sz val="11"/>
        <color theme="1"/>
        <rFont val="Montserrat"/>
        <family val="3"/>
      </rPr>
      <t xml:space="preserve"> la cual se llevó a cabo para revisión del fondo FAM 2021; al respecto, es preciso mencionar que este Organismo se encuentra en espera de la recepción de las observaciones y/o recomendaciones preliminares.
</t>
    </r>
    <r>
      <rPr>
        <sz val="11"/>
        <color rgb="FFFF0000"/>
        <rFont val="Montserrat"/>
      </rPr>
      <t/>
    </r>
  </si>
  <si>
    <r>
      <rPr>
        <b/>
        <sz val="11"/>
        <color rgb="FF404040"/>
        <rFont val="Montserrat"/>
      </rPr>
      <t>Sí</t>
    </r>
    <r>
      <rPr>
        <sz val="11"/>
        <color rgb="FF404040"/>
        <rFont val="Montserrat"/>
        <family val="3"/>
      </rPr>
      <t xml:space="preserve">, el Sistema DIF Estatal cuenta con documentación suficiente, en la que se identifican las necesidades de Asistencia Social y contempla la siguiente documentación:
</t>
    </r>
    <r>
      <rPr>
        <b/>
        <sz val="11"/>
        <color rgb="FF404040"/>
        <rFont val="Montserrat"/>
      </rPr>
      <t>1. Reglas de Operación de los Programas Alimentarios 2021</t>
    </r>
    <r>
      <rPr>
        <sz val="11"/>
        <color rgb="FF404040"/>
        <rFont val="Montserrat"/>
        <family val="3"/>
      </rPr>
      <t xml:space="preserve">, este contiene 2 Tomos: II y III donde se plasma el diagnostico de las necesidades de Asistencia Social en el Estado, en dicho contexto, el programa Asistencia Social Alimentaria a Personas de Atención Prioritaria busca elevar la calidad de vida a través de una nutrición sana, enfocada principalmente a personas con alguna discapacidad, adultos mayores, niñas y niños de 2 a 5 años 11 meses no escolarizados y adolescentes del Estado de Veracruz, mediante acciones de asistencia, orientación y educación alimentaria. Cabe mencionar, que parte de los fondos federales se destina únicamente para otorgar comidas calientes en los espacios destinados para la preparación de alimentos, y dar atención prioritaria a la población en condiciones de pobreza extrema, desamparo y vulnerabilidad.
</t>
    </r>
    <r>
      <rPr>
        <b/>
        <sz val="11"/>
        <color rgb="FF404040"/>
        <rFont val="Montserrat"/>
      </rPr>
      <t>2. Formato (Análisis Costo-Eficiencia y/o fichas técnicas)</t>
    </r>
    <r>
      <rPr>
        <sz val="11"/>
        <color rgb="FF404040"/>
        <rFont val="Montserrat"/>
        <family val="3"/>
      </rPr>
      <t xml:space="preserve">, en el Análisis Costo-Eficiencia es posible identificar, cuantificar y valorar los costos y, sólo identificar y cuantificar los beneficios del proyecto, donde se identifica la problemática, el objetivo y una breve descripción del Programa.
Además en la Ficha Técnica se concentra: Información general del PPI, Alineación estratégica, Análisis de la situación Actual, Análisis de la situación sin proyecto, Alternativas de solución, Análisis de la situación del proyecto, Identificación y Cuantificación de costos y beneficios y Estudios de pre-inversión.
</t>
    </r>
    <r>
      <rPr>
        <b/>
        <sz val="11"/>
        <color rgb="FF404040"/>
        <rFont val="Montserrat"/>
      </rPr>
      <t>3. Metodología de Marco Lógico</t>
    </r>
    <r>
      <rPr>
        <sz val="11"/>
        <color rgb="FF404040"/>
        <rFont val="Montserrat"/>
        <family val="3"/>
      </rPr>
      <t xml:space="preserve">,como herramienta de planeación y administración de los programas y proyectos, ya que es posible presentar de forma sistemática y lógica los objetivos del programa y sus relaciones de causalidad; identificar y definir los factores externos al programa.
</t>
    </r>
    <r>
      <rPr>
        <b/>
        <sz val="11"/>
        <color rgb="FF404040"/>
        <rFont val="Montserrat"/>
      </rPr>
      <t>4. Programa Sectorial: Salud de Veracruz 2019-2024</t>
    </r>
    <r>
      <rPr>
        <sz val="11"/>
        <color rgb="FF404040"/>
        <rFont val="Montserrat"/>
      </rPr>
      <t>, se presenta el diagnóstico de las necesidades</t>
    </r>
    <r>
      <rPr>
        <sz val="11"/>
        <color rgb="FF404040"/>
        <rFont val="Montserrat"/>
        <family val="3"/>
      </rPr>
      <t xml:space="preserve">
</t>
    </r>
  </si>
  <si>
    <r>
      <rPr>
        <b/>
        <sz val="11"/>
        <color rgb="FF404040"/>
        <rFont val="Montserrat"/>
      </rPr>
      <t>1.</t>
    </r>
    <r>
      <rPr>
        <sz val="11"/>
        <color rgb="FF404040"/>
        <rFont val="Montserrat"/>
        <family val="3"/>
      </rPr>
      <t xml:space="preserve"> Reglas de Operación.
Tomo II. Páginas 7, 8, 47, 69 y 70
Tomo III. Páginas 8, 9, 41, 42 y 79
</t>
    </r>
    <r>
      <rPr>
        <b/>
        <sz val="11"/>
        <color rgb="FF404040"/>
        <rFont val="Montserrat"/>
      </rPr>
      <t>2.</t>
    </r>
    <r>
      <rPr>
        <sz val="11"/>
        <color rgb="FF404040"/>
        <rFont val="Montserrat"/>
        <family val="3"/>
      </rPr>
      <t xml:space="preserve"> Formatos para validación de programas y estudios (Analisis costo eficiencia y/o fichas técnicas.
</t>
    </r>
    <r>
      <rPr>
        <b/>
        <sz val="11"/>
        <color rgb="FF404040"/>
        <rFont val="Montserrat"/>
      </rPr>
      <t>3.</t>
    </r>
    <r>
      <rPr>
        <sz val="11"/>
        <color rgb="FF404040"/>
        <rFont val="Montserrat"/>
        <family val="3"/>
      </rPr>
      <t xml:space="preserve"> Metodología del Marco Lógico.
</t>
    </r>
    <r>
      <rPr>
        <b/>
        <sz val="11"/>
        <color rgb="FF404040"/>
        <rFont val="Montserrat"/>
      </rPr>
      <t>4.</t>
    </r>
    <r>
      <rPr>
        <sz val="11"/>
        <color rgb="FF404040"/>
        <rFont val="Montserrat"/>
        <family val="3"/>
      </rPr>
      <t xml:space="preserve"> Programa Sectorial “Salud de Veracruz 2019-2024” en las páginas 91 y 92.</t>
    </r>
  </si>
  <si>
    <r>
      <rPr>
        <b/>
        <sz val="11"/>
        <color rgb="FF404040"/>
        <rFont val="Montserrat"/>
      </rPr>
      <t>Sí,</t>
    </r>
    <r>
      <rPr>
        <sz val="11"/>
        <color rgb="FF404040"/>
        <rFont val="Montserrat"/>
        <family val="3"/>
      </rPr>
      <t xml:space="preserve"> a través del </t>
    </r>
    <r>
      <rPr>
        <b/>
        <sz val="11"/>
        <color rgb="FF404040"/>
        <rFont val="Montserrat"/>
      </rPr>
      <t>Formato para la validación de Programas y/o Proyectos Institucionales de Asistencia Social del Ramo 33</t>
    </r>
    <r>
      <rPr>
        <sz val="11"/>
        <color rgb="FF404040"/>
        <rFont val="Montserrat"/>
        <family val="3"/>
      </rPr>
      <t xml:space="preserve">, se encuentran documentados los procesos en la distribución, descripción del Fondo, igualmente en el </t>
    </r>
    <r>
      <rPr>
        <b/>
        <sz val="11"/>
        <color rgb="FF404040"/>
        <rFont val="Montserrat"/>
      </rPr>
      <t>Formato de 4to Trimestre de Avance físico financiero AVAN 2021</t>
    </r>
    <r>
      <rPr>
        <sz val="11"/>
        <color rgb="FF404040"/>
        <rFont val="Montserrat"/>
        <family val="3"/>
      </rPr>
      <t xml:space="preserve">, se muestra la información acumulada al trimestre de las Aportaciones del Fondo.
Además, en el apartado Justificación de los </t>
    </r>
    <r>
      <rPr>
        <b/>
        <sz val="11"/>
        <color rgb="FF404040"/>
        <rFont val="Montserrat"/>
      </rPr>
      <t>Lineamientos de la EIASADC 2021</t>
    </r>
    <r>
      <rPr>
        <sz val="11"/>
        <color rgb="FF404040"/>
        <rFont val="Montserrat"/>
        <family val="3"/>
      </rPr>
      <t xml:space="preserve">. Así como en el apartado de Instrucción de las </t>
    </r>
    <r>
      <rPr>
        <b/>
        <sz val="11"/>
        <color rgb="FF404040"/>
        <rFont val="Montserrat"/>
      </rPr>
      <t>Reglas de Operación de los programas Alimentarios</t>
    </r>
    <r>
      <rPr>
        <sz val="11"/>
        <color rgb="FF404040"/>
        <rFont val="Montserrat"/>
        <family val="3"/>
      </rPr>
      <t xml:space="preserve"> (Tomos II y III). La Dirección Administrativa da a conocer el presupuesto a la Dirección de Atención a Población Vulnerable y esta a su vez a la Subdirección de Asistencia Alimentaria para que se inicien los procesos de selección de insumos que componen los apoyos alimentarios y número de beneficiarios que se atenderán, posteriormente se inicia el proceso de adquisición, entregando las Especificaciones Técnicas de Calidad de los productos que previo análisis de calidad nutricia se van a adquirir, así como los calendarios de distribución que el proveedor implementará para las entregas a los DIF Municipales, mediante remisiones de entrega que firman y sellan los SMDIF. Y estos procesos forman parte del manual de organización que actualmente se está actualizando. El DIF Nacional establece anualmente los criterios mediante la Estrategia Integral de Asistencia Social Alimentaria y Desarrollo Comunitario (EIASADC). Se consideran importes a asignar de acuerdo a lo ejercido en años anteriores, donde se reflejan los programas que muestran mayor necesidad de presupuesto para atender a la población más vulnerable. Así mismo se toman en cuenta los criterios de la Estrategia Integral de Asistencia Social Alimentaria y Desarrollo Comunitario y los proporcionados por el INEGI.</t>
    </r>
  </si>
  <si>
    <r>
      <rPr>
        <b/>
        <sz val="11"/>
        <color rgb="FF404040"/>
        <rFont val="Montserrat"/>
      </rPr>
      <t>1.</t>
    </r>
    <r>
      <rPr>
        <sz val="11"/>
        <color rgb="FF404040"/>
        <rFont val="Montserrat"/>
        <family val="3"/>
      </rPr>
      <t xml:space="preserve"> Importes autorizados.
</t>
    </r>
    <r>
      <rPr>
        <b/>
        <sz val="11"/>
        <color rgb="FF404040"/>
        <rFont val="Montserrat"/>
      </rPr>
      <t>2.</t>
    </r>
    <r>
      <rPr>
        <sz val="11"/>
        <color rgb="FF404040"/>
        <rFont val="Montserrat"/>
        <family val="3"/>
      </rPr>
      <t xml:space="preserve"> Formatos para validación de Programas.
</t>
    </r>
    <r>
      <rPr>
        <b/>
        <sz val="11"/>
        <color rgb="FF404040"/>
        <rFont val="Montserrat"/>
      </rPr>
      <t xml:space="preserve">3. </t>
    </r>
    <r>
      <rPr>
        <sz val="11"/>
        <color rgb="FF404040"/>
        <rFont val="Montserrat"/>
        <family val="3"/>
      </rPr>
      <t xml:space="preserve">Cartera de Programas y Proyectos.
</t>
    </r>
    <r>
      <rPr>
        <b/>
        <sz val="11"/>
        <color rgb="FF404040"/>
        <rFont val="Montserrat"/>
      </rPr>
      <t xml:space="preserve">4. </t>
    </r>
    <r>
      <rPr>
        <sz val="11"/>
        <color rgb="FF404040"/>
        <rFont val="Montserrat"/>
      </rPr>
      <t xml:space="preserve">Cuenta por liquidar certificada (CLC).
</t>
    </r>
    <r>
      <rPr>
        <b/>
        <sz val="11"/>
        <color rgb="FF404040"/>
        <rFont val="Montserrat"/>
      </rPr>
      <t xml:space="preserve">5. </t>
    </r>
    <r>
      <rPr>
        <sz val="11"/>
        <color rgb="FF404040"/>
        <rFont val="Montserrat"/>
      </rPr>
      <t xml:space="preserve">DSP.
</t>
    </r>
    <r>
      <rPr>
        <b/>
        <sz val="11"/>
        <color rgb="FF404040"/>
        <rFont val="Montserrat"/>
      </rPr>
      <t xml:space="preserve">6. </t>
    </r>
    <r>
      <rPr>
        <sz val="11"/>
        <color rgb="FF404040"/>
        <rFont val="Montserrat"/>
      </rPr>
      <t xml:space="preserve">Formato PROG.
</t>
    </r>
    <r>
      <rPr>
        <b/>
        <sz val="11"/>
        <color rgb="FF404040"/>
        <rFont val="Montserrat"/>
      </rPr>
      <t>7.</t>
    </r>
    <r>
      <rPr>
        <sz val="11"/>
        <color rgb="FF404040"/>
        <rFont val="Montserrat"/>
      </rPr>
      <t xml:space="preserve"> Formato de reporte de ejercicio presupuestario.
</t>
    </r>
    <r>
      <rPr>
        <b/>
        <sz val="11"/>
        <color rgb="FF404040"/>
        <rFont val="Montserrat"/>
      </rPr>
      <t>8.</t>
    </r>
    <r>
      <rPr>
        <sz val="11"/>
        <color rgb="FF404040"/>
        <rFont val="Montserrat"/>
        <family val="3"/>
      </rPr>
      <t xml:space="preserve"> Formato de 4to Trimestre de Avance físico financiero AVAN 2021.
</t>
    </r>
    <r>
      <rPr>
        <b/>
        <sz val="11"/>
        <color rgb="FF404040"/>
        <rFont val="Montserrat"/>
      </rPr>
      <t>9.</t>
    </r>
    <r>
      <rPr>
        <sz val="11"/>
        <color rgb="FF404040"/>
        <rFont val="Montserrat"/>
        <family val="3"/>
      </rPr>
      <t xml:space="preserve"> Lineamientos de la EIASADC Páginas 11 y 15.
</t>
    </r>
  </si>
  <si>
    <r>
      <t xml:space="preserve">
</t>
    </r>
    <r>
      <rPr>
        <b/>
        <sz val="11"/>
        <color rgb="FF404040"/>
        <rFont val="Montserrat"/>
      </rPr>
      <t>Si,</t>
    </r>
    <r>
      <rPr>
        <sz val="11"/>
        <color rgb="FF404040"/>
        <rFont val="Montserrat"/>
        <family val="3"/>
      </rPr>
      <t xml:space="preserve"> el Sistema DIF Estatal cuenta con el </t>
    </r>
    <r>
      <rPr>
        <b/>
        <sz val="11"/>
        <color rgb="FF404040"/>
        <rFont val="Montserrat"/>
      </rPr>
      <t>Proyecto Estatal Anual (PEA)</t>
    </r>
    <r>
      <rPr>
        <sz val="11"/>
        <color rgb="FF404040"/>
        <rFont val="Montserrat"/>
        <family val="3"/>
      </rPr>
      <t xml:space="preserve">, el cual anualmente se envía a DIF Nacional, el cual incluye las actividades y metas que se aplicarán durante el año, respecto a los programas alimentarios, acordes a los lineamientos de la EIASADC y a las Reglas de Operación. El SNDIF envía la retroalimentación del PEA con las recomendaciones y comentarios del PEA.
Posteriormente en el mes de septiembre se elabora y entrega el </t>
    </r>
    <r>
      <rPr>
        <b/>
        <sz val="11"/>
        <color rgb="FF404040"/>
        <rFont val="Montserrat"/>
      </rPr>
      <t xml:space="preserve">Informe Parcial de Cumplimiento del Proyecto Estatal Anual (IPPEA)2021, </t>
    </r>
    <r>
      <rPr>
        <sz val="11"/>
        <color rgb="FF404040"/>
        <rFont val="Montserrat"/>
      </rPr>
      <t>cuya información permitirá determinar el avance de las acciones que lleva el Sistema DIF Estatal veracruz durante el ejercicio en curso y contenidas en el PEA</t>
    </r>
    <r>
      <rPr>
        <sz val="11"/>
        <color rgb="FF404040"/>
        <rFont val="Montserrat"/>
        <family val="3"/>
      </rPr>
      <t xml:space="preserve">
Por otro lado se cuenta con los </t>
    </r>
    <r>
      <rPr>
        <b/>
        <sz val="11"/>
        <color rgb="FF404040"/>
        <rFont val="Montserrat"/>
      </rPr>
      <t xml:space="preserve">Programas Presupuestarios </t>
    </r>
    <r>
      <rPr>
        <sz val="11"/>
        <color rgb="FF404040"/>
        <rFont val="Montserrat"/>
      </rPr>
      <t>operados con el recurso FAM, los cuales miden los avances de cumplimiento de manera trimestral.</t>
    </r>
  </si>
  <si>
    <r>
      <rPr>
        <b/>
        <sz val="11"/>
        <color rgb="FF404040"/>
        <rFont val="Montserrat"/>
      </rPr>
      <t xml:space="preserve">1. </t>
    </r>
    <r>
      <rPr>
        <sz val="11"/>
        <color rgb="FF404040"/>
        <rFont val="Montserrat"/>
        <family val="3"/>
      </rPr>
      <t xml:space="preserve">Proyecto Estatal Anual (PEA), Oficio de envío, anexos y retroalimentación del SNDIF.
</t>
    </r>
    <r>
      <rPr>
        <b/>
        <sz val="11"/>
        <color rgb="FF404040"/>
        <rFont val="Montserrat"/>
      </rPr>
      <t>2.</t>
    </r>
    <r>
      <rPr>
        <sz val="11"/>
        <color rgb="FF404040"/>
        <rFont val="Montserrat"/>
        <family val="3"/>
      </rPr>
      <t xml:space="preserve"> Informe Parcial de Cumplimiento del proyecto Estatal Anual (IPPEA), Oficio de envio, anexos y retroalimentación del SNDIF.
</t>
    </r>
    <r>
      <rPr>
        <b/>
        <sz val="11"/>
        <color rgb="FF404040"/>
        <rFont val="Montserrat"/>
      </rPr>
      <t>3.</t>
    </r>
    <r>
      <rPr>
        <sz val="11"/>
        <color rgb="FF404040"/>
        <rFont val="Montserrat"/>
        <family val="3"/>
      </rPr>
      <t xml:space="preserve"> Reportes de avance de Programas Presupuestarios </t>
    </r>
  </si>
  <si>
    <r>
      <t>1.</t>
    </r>
    <r>
      <rPr>
        <sz val="11"/>
        <color rgb="FF404040"/>
        <rFont val="Montserrat"/>
      </rPr>
      <t xml:space="preserve"> Cartera de programas y proyectos.
</t>
    </r>
    <r>
      <rPr>
        <b/>
        <sz val="11"/>
        <color rgb="FF404040"/>
        <rFont val="Montserrat"/>
      </rPr>
      <t xml:space="preserve">2. </t>
    </r>
    <r>
      <rPr>
        <sz val="11"/>
        <color rgb="FF404040"/>
        <rFont val="Montserrat"/>
      </rPr>
      <t xml:space="preserve">Formato para validación de programas.
</t>
    </r>
    <r>
      <rPr>
        <b/>
        <sz val="11"/>
        <color rgb="FF404040"/>
        <rFont val="Montserrat"/>
      </rPr>
      <t>3.</t>
    </r>
    <r>
      <rPr>
        <sz val="11"/>
        <color rgb="FF404040"/>
        <rFont val="Montserrat"/>
      </rPr>
      <t xml:space="preserve"> Reglas de operación:
Tomo II pág. 27, 57 y 93.
Tomo III pág. 26, 62 y 92.</t>
    </r>
    <r>
      <rPr>
        <b/>
        <sz val="11"/>
        <color rgb="FF404040"/>
        <rFont val="Montserrat"/>
      </rPr>
      <t xml:space="preserve">
4. </t>
    </r>
    <r>
      <rPr>
        <sz val="11"/>
        <color rgb="FF404040"/>
        <rFont val="Montserrat"/>
      </rPr>
      <t>Formato AVAN (primer al cuarto trimestre 2021.</t>
    </r>
  </si>
  <si>
    <r>
      <rPr>
        <b/>
        <sz val="11"/>
        <color rgb="FF404040"/>
        <rFont val="Montserrat"/>
      </rPr>
      <t>Sí</t>
    </r>
    <r>
      <rPr>
        <sz val="11"/>
        <color rgb="FF404040"/>
        <rFont val="Montserrat"/>
        <family val="3"/>
      </rPr>
      <t xml:space="preserve">,en el ejercicio anterior 2021, se llevó a cabo la ejecución de los distintos programas a pesar de las restricciones que pudieron impactar en la operación de los mismos, siempre tomando en cuenta las medidas sanitarias correspondientes, se brindó atención a la población vulnerable a través de la entrega de apoyos. Prueba de ello es que los recursos se ejercieron en tiempo y forma. Una variable importante para la operatividad de los programas fue el avance del programa de  vacunación en la población; por lo que las condiciones de este año con pandemia fueron cualitativamente diferentes a las del 2020. No obstante, la Dirección de Asistencia dio continuidad a las estrategias que se establecieron desde el 2020 como los protocolos de sanidad en el desarrollo de las jornadas de salud visual y entrega de apoyos funcionales. Con respecto al impacto de la pandemia en los indicadores de pobreza y rezago social; la publicación de la medición de pobreza que realizó el CONEVAL el año pasado, indicó un incremento de la población sin servicios de salud en 14%, al pasar de 16.7 a 31.0% de la población de la entidad. Los indicadores relacionados con la calidad de los espacios y vivienda, acceso a servicios, alimentación nutritiva mejoraron sus indicadores, lo que posiciona a la entidad en decremento general de la situación de pobreza.
De conformidad a lo establecido en Ley Federal de Presupuesto y Responsabilidad Hacendaria, se entiende por subejercicio a las disponibilidades presupuestarias que resultan, con base en el calendario del presupuesto, sin cumplir las metas contenidas en los programas o sin contar con el compromiso formal de su ejecución; por lo que es preciso mencionar que en lo que respecta a los recursos del Fondo de Aportaciones Múltiples (FAM) 2021 no existe subejercicio, toda vez que los recursos fueron comprometidos al cierre del ejercicio 2021, y debidamente ejercidos en el primer trimestre 2022, dando cumplimiento al Artículo 17 de la Ley de Disciplina Financiera de las Entidades Federativas y los Municipios, brindando los apoyos de asistencia social a la población vulnerable de manera ininterrumpida.
Estrategias: a raíz de que las escuelas cerraran durante la pandemia, el SEDIF en coordinación con los SMDIF implementó acciones de entrega de los apoyos directamente a los comités escolares y padres de familia para otorgar los apoyos que no podían ser distribuidos directamente en los planteles educativos, a través de éstos se hacían llegar a los padres de los beneficiarios. 
La emergencia por COVID-19 también tuvo efectos en los resultados de los indicadores de pobreza y rezago social y educativo, así como Índice de Vulnerabilidad Social, sin embargo aún no se dispone de cifras definitivas 
</t>
    </r>
  </si>
  <si>
    <r>
      <rPr>
        <b/>
        <sz val="11"/>
        <color rgb="FF404040"/>
        <rFont val="Montserrat"/>
      </rPr>
      <t xml:space="preserve">1. </t>
    </r>
    <r>
      <rPr>
        <sz val="11"/>
        <color rgb="FF404040"/>
        <rFont val="Montserrat"/>
      </rPr>
      <t xml:space="preserve">Medición de pobreza 2020.
</t>
    </r>
    <r>
      <rPr>
        <b/>
        <sz val="11"/>
        <color rgb="FF404040"/>
        <rFont val="Montserrat"/>
      </rPr>
      <t xml:space="preserve">2. </t>
    </r>
    <r>
      <rPr>
        <sz val="11"/>
        <color rgb="FF404040"/>
        <rFont val="Montserrat"/>
      </rPr>
      <t xml:space="preserve">Ley Presupuesto y Responsabilidad Hacendaria.
</t>
    </r>
    <r>
      <rPr>
        <b/>
        <sz val="11"/>
        <color rgb="FF404040"/>
        <rFont val="Montserrat"/>
      </rPr>
      <t xml:space="preserve">3. </t>
    </r>
    <r>
      <rPr>
        <sz val="11"/>
        <color rgb="FF404040"/>
        <rFont val="Montserrat"/>
      </rPr>
      <t xml:space="preserve">Ley de Disciplina Financiera.
</t>
    </r>
    <r>
      <rPr>
        <b/>
        <sz val="11"/>
        <color rgb="FF404040"/>
        <rFont val="Montserrat"/>
      </rPr>
      <t>4.</t>
    </r>
    <r>
      <rPr>
        <sz val="11"/>
        <color rgb="FF404040"/>
        <rFont val="Montserrat"/>
      </rPr>
      <t xml:space="preserve"> </t>
    </r>
    <r>
      <rPr>
        <sz val="11"/>
        <rFont val="Montserrat"/>
      </rPr>
      <t>Entrega a comités.</t>
    </r>
    <r>
      <rPr>
        <sz val="11"/>
        <color rgb="FF404040"/>
        <rFont val="Montserrat"/>
      </rPr>
      <t xml:space="preserve">
</t>
    </r>
    <r>
      <rPr>
        <b/>
        <sz val="11"/>
        <color rgb="FF404040"/>
        <rFont val="Montserrat"/>
      </rPr>
      <t xml:space="preserve">5. </t>
    </r>
    <r>
      <rPr>
        <sz val="11"/>
        <color rgb="FF404040"/>
        <rFont val="Montserrat"/>
      </rPr>
      <t>Resultado ID.</t>
    </r>
  </si>
  <si>
    <r>
      <rPr>
        <b/>
        <sz val="11"/>
        <color rgb="FF404040"/>
        <rFont val="Montserrat"/>
      </rPr>
      <t xml:space="preserve">1. </t>
    </r>
    <r>
      <rPr>
        <sz val="11"/>
        <color rgb="FF404040"/>
        <rFont val="Montserrat"/>
      </rPr>
      <t>Avance presupuestal por fuente de financiamiento.</t>
    </r>
  </si>
  <si>
    <r>
      <rPr>
        <b/>
        <sz val="11"/>
        <color rgb="FF404040"/>
        <rFont val="Montserrat"/>
      </rPr>
      <t>Si,</t>
    </r>
    <r>
      <rPr>
        <sz val="11"/>
        <color rgb="FF404040"/>
        <rFont val="Montserrat"/>
        <family val="3"/>
      </rPr>
      <t xml:space="preserve"> el Sistema DIF cuenta con un </t>
    </r>
    <r>
      <rPr>
        <b/>
        <sz val="11"/>
        <color rgb="FF404040"/>
        <rFont val="Montserrat"/>
      </rPr>
      <t>Informe Parcial del Proyecto Estatal Anual 2021</t>
    </r>
    <r>
      <rPr>
        <sz val="11"/>
        <color rgb="FF404040"/>
        <rFont val="Montserrat"/>
        <family val="3"/>
      </rPr>
      <t xml:space="preserve">, el presente documento es la retroalimentación de su </t>
    </r>
    <r>
      <rPr>
        <b/>
        <sz val="11"/>
        <color rgb="FF404040"/>
        <rFont val="Montserrat"/>
      </rPr>
      <t>Informe Parcial del Proyecto Estatal Anual 2021</t>
    </r>
    <r>
      <rPr>
        <sz val="11"/>
        <color rgb="FF404040"/>
        <rFont val="Montserrat"/>
        <family val="3"/>
      </rPr>
      <t>, enviado a la Dirección General de Alimentación y Desarrollo Comunitario, el cual describe los apoyos alimentarios adquiridos exclusivamente con recursos del Ramo 33 fondo, así como los menús que de éstos deriven y el resto de las actividades sustantivas que involucra la operación de los programas. Es importante mencionar que la información que contiene este documento tiene como propósito, servir de base para fortalecer la operación de dichos Programas durante el ejercicio fiscal, es decir un mejor desempeño en beneficio de la población que se encuentra en situación de vulnerabilidad.
El informe anexo, se compone de 4 apartados:
 Distribución y cobertura.
 Normatividad.
 Aseguramiento de la Calidad.
 Orientación Alimentaria.</t>
    </r>
  </si>
  <si>
    <r>
      <rPr>
        <b/>
        <sz val="11"/>
        <color rgb="FF404040"/>
        <rFont val="Montserrat"/>
      </rPr>
      <t>1.</t>
    </r>
    <r>
      <rPr>
        <sz val="11"/>
        <color rgb="FF404040"/>
        <rFont val="Montserrat"/>
        <family val="3"/>
      </rPr>
      <t xml:space="preserve"> Informe Parcial de Cumplimiento del proyecto Estatal Anual (IPPEA), Oficio de envio, anexos y retroalimentación del SNDIF.</t>
    </r>
  </si>
  <si>
    <t>Si, el Sistema DIF cuenta con mecanismos documentados; se realiza conforme a lo programado en el Presupuesto de egresos de la federación, para el FAM-AS, y a lo establecido en el calendario de ministración del Acuerdo por el que se da a conocer a los gobiernos de las entidades federativas la distribución y calendarización para la ministración durante el ejercico fiscal 2021, SEFIPLAN informa al Sistema la asignación prespuestal, el Sistema solicita las ministraciones a la Secretaría de Finanzas y Planeación mediante el trámite de Cuentas por Liquidar Certificadas (CLC), mismas que de conformidad a lo establecido en el artículo 35 de los Lineamientos de la Gestión Financiera para Inversión Pública, permite solicitar el 30% del costo total de cada programa, incluyendo el IVA.</t>
  </si>
  <si>
    <r>
      <t xml:space="preserve">1. </t>
    </r>
    <r>
      <rPr>
        <sz val="11"/>
        <color rgb="FF404040"/>
        <rFont val="Montserrat"/>
      </rPr>
      <t xml:space="preserve"> PEF 2021, pág 53.
</t>
    </r>
    <r>
      <rPr>
        <b/>
        <sz val="11"/>
        <color rgb="FF404040"/>
        <rFont val="Montserrat"/>
      </rPr>
      <t xml:space="preserve">2. </t>
    </r>
    <r>
      <rPr>
        <sz val="11"/>
        <color rgb="FF404040"/>
        <rFont val="Montserrat"/>
      </rPr>
      <t xml:space="preserve">Acuerdo para distribución y calendarización para las ministraciones, pág 13 y 14
</t>
    </r>
    <r>
      <rPr>
        <b/>
        <sz val="11"/>
        <color rgb="FF404040"/>
        <rFont val="Montserrat"/>
      </rPr>
      <t>3.</t>
    </r>
    <r>
      <rPr>
        <sz val="11"/>
        <color rgb="FF404040"/>
        <rFont val="Montserrat"/>
      </rPr>
      <t xml:space="preserve"> Oficios de asignación presupuestal.
</t>
    </r>
    <r>
      <rPr>
        <b/>
        <sz val="11"/>
        <color rgb="FF404040"/>
        <rFont val="Montserrat"/>
      </rPr>
      <t xml:space="preserve">4. </t>
    </r>
    <r>
      <rPr>
        <sz val="11"/>
        <color rgb="FF404040"/>
        <rFont val="Montserrat"/>
      </rPr>
      <t xml:space="preserve">Cuentas por Liquidar Certificadas (CLC).
</t>
    </r>
    <r>
      <rPr>
        <b/>
        <sz val="11"/>
        <color rgb="FF404040"/>
        <rFont val="Montserrat"/>
      </rPr>
      <t xml:space="preserve">5. </t>
    </r>
    <r>
      <rPr>
        <sz val="11"/>
        <color rgb="FF404040"/>
        <rFont val="Montserrat"/>
      </rPr>
      <t xml:space="preserve">Lineamientos de la Gestión Financiera pág 7.
</t>
    </r>
  </si>
  <si>
    <r>
      <rPr>
        <b/>
        <sz val="11"/>
        <color rgb="FF404040"/>
        <rFont val="Montserrat"/>
      </rPr>
      <t>Sí</t>
    </r>
    <r>
      <rPr>
        <sz val="11"/>
        <color rgb="FF404040"/>
        <rFont val="Montserrat"/>
        <family val="3"/>
      </rPr>
      <t xml:space="preserve">, el Sistema DIF cuenta con </t>
    </r>
    <r>
      <rPr>
        <b/>
        <sz val="11"/>
        <color rgb="FF404040"/>
        <rFont val="Montserrat"/>
      </rPr>
      <t>Reportes Trimestrales de Avances Físicos-Financieros (AVAN)</t>
    </r>
    <r>
      <rPr>
        <sz val="11"/>
        <color rgb="FF404040"/>
        <rFont val="Montserrat"/>
        <family val="3"/>
      </rPr>
      <t xml:space="preserve">, donde se reflejan los recursos asignados por programa y el ejercicio de sus recursos. Además, otro mecanismo documentado para dar seguimiento al ejercicio, es la </t>
    </r>
    <r>
      <rPr>
        <b/>
        <sz val="11"/>
        <color rgb="FF404040"/>
        <rFont val="Montserrat"/>
      </rPr>
      <t>Integración de los Padrones de Beneficiarios de los Programas</t>
    </r>
    <r>
      <rPr>
        <sz val="11"/>
        <color rgb="FF404040"/>
        <rFont val="Montserrat"/>
        <family val="3"/>
      </rPr>
      <t>.</t>
    </r>
    <r>
      <rPr>
        <sz val="11"/>
        <color theme="7" tint="-0.249977111117893"/>
        <rFont val="Montserrat"/>
      </rPr>
      <t xml:space="preserve"> </t>
    </r>
    <r>
      <rPr>
        <b/>
        <sz val="11"/>
        <color theme="7" tint="-0.249977111117893"/>
        <rFont val="Montserrat"/>
      </rPr>
      <t>Consultar si se pueden meter los padrones de la preguna 12</t>
    </r>
  </si>
  <si>
    <r>
      <rPr>
        <b/>
        <sz val="11"/>
        <color rgb="FF404040"/>
        <rFont val="Montserrat"/>
      </rPr>
      <t xml:space="preserve">1. </t>
    </r>
    <r>
      <rPr>
        <sz val="11"/>
        <color rgb="FF404040"/>
        <rFont val="Montserrat"/>
        <family val="3"/>
      </rPr>
      <t>Formato AVAN (primer al cuarto trimestre 2021.</t>
    </r>
  </si>
  <si>
    <r>
      <t xml:space="preserve">Para el Sistema DIF Estatal cuenta con un </t>
    </r>
    <r>
      <rPr>
        <b/>
        <sz val="11"/>
        <color rgb="FF404040"/>
        <rFont val="Montserrat"/>
      </rPr>
      <t>Proceso implementado de Control Interno</t>
    </r>
    <r>
      <rPr>
        <sz val="11"/>
        <color rgb="FF404040"/>
        <rFont val="Montserrat"/>
      </rPr>
      <t xml:space="preserve"> para la </t>
    </r>
    <r>
      <rPr>
        <b/>
        <sz val="11"/>
        <color rgb="FF404040"/>
        <rFont val="Montserrat"/>
      </rPr>
      <t>Prevención de Riesgos</t>
    </r>
    <r>
      <rPr>
        <sz val="11"/>
        <color rgb="FF404040"/>
        <rFont val="Montserrat"/>
      </rPr>
      <t xml:space="preserve"> en los Programas Asistenciales con motivo del proceso electoral del pasado mes de junio a través de tres acciones:
• Con el apoyo del Órgano Interno de Control se realizó la difusión entre el personal directivo y jefes de unidad, de la Guía para el Servidor Público frente al proceso electoral elaborada por la Contraloría General del Estado.
• Se efectuó una mesa de trabajo (4 de marzo) con los enlaces de las diversas áreas para realizar un diagnóstico de riesgos y matrices de control de riesgos con motivo del proceso electoral.
• Se llevó a cabo una sesión extraordinaria del COCODI  (9 de marzo) donde se dieron a conocer los principales puntos de la Guía para el Servidor Público así como los resultados de la detección de riesgos enviados por las áreas.
Además, para la elaboración del </t>
    </r>
    <r>
      <rPr>
        <b/>
        <sz val="11"/>
        <color rgb="FF404040"/>
        <rFont val="Montserrat"/>
      </rPr>
      <t>Catálogo de Riesgos,</t>
    </r>
    <r>
      <rPr>
        <sz val="11"/>
        <color rgb="FF404040"/>
        <rFont val="Montserrat"/>
      </rPr>
      <t xml:space="preserve"> se solicitó a las distintas áreas que integran el sistema la formalización de las personas enlaces para los trabajo de integración del Catálogo de Riesgos del Sistema (circular DG/OC/008/2021) y se llevaron a cabo acciones de capacitación con los enlaces para el análisis de riesgos e integración de matrices de control de riesgos,  de forma virtual (3 al 7 de Noviembre) y presencial (17 de noviembre) con el apoyo de la Subdirección de Fortalecimiento del Sistema de Control Interno de la CGE.
Asimismo, se efectuó una mesa de trabajo con el apoyo del Órgano Interno de Control para despejar dudas entre los enlaces, relativa a la capacitación obtenida por medio de la plataforma (9 de noviembre). Entre el 29 de noviembre y 10 de diciembre la Coordinación del SICI estuvo recibiendo la información de la Detección de Riesgos y Matrices de Riesgos detectadas por las áreas, turnándose el 14 de diciembre al Órgano Interno de Control para revisión. Las áreas que presentaron su información son: Dirección Jurídica y Consultiva, Unidad de Planeación y Desarrollo, Unidad de Transparencia, Subdirección de Recursos Humanos, Dirección de Asistencia e Integración Social, Unidad de Género y la Procuraduría Estatal de Protección de Niñas, Niños y Adolescentes, con sus respectivas áreas: Subprocuraduría de Atención Jurídica familiar, albergues y Centros Asistenciales de Niñas, Niños y Adolescentes; Subprocuraduría de Atención Jurídica a Niñas, Niños y Adolescentes; Subdirección de Adopciones; Subdirección CONECALLI; Departamento de Atención, Prevención de Riesgos a la Infancia y de la Adolescencia; Centro de Asistencia Social para niñas, niños y adolescentes migrantes; Casa de Medio Camino e Inclusión Social.
</t>
    </r>
  </si>
  <si>
    <t>Formato SICI-IA-15 Informe Anual del SICI</t>
  </si>
  <si>
    <r>
      <rPr>
        <b/>
        <sz val="11"/>
        <color rgb="FF404040"/>
        <rFont val="Montserrat"/>
      </rPr>
      <t xml:space="preserve">1. </t>
    </r>
    <r>
      <rPr>
        <sz val="11"/>
        <color rgb="FF404040"/>
        <rFont val="Montserrat"/>
      </rPr>
      <t xml:space="preserve"> Reportes de avance de indicadores.
2</t>
    </r>
    <r>
      <rPr>
        <b/>
        <sz val="11"/>
        <color rgb="FF404040"/>
        <rFont val="Montserrat"/>
      </rPr>
      <t xml:space="preserve">. </t>
    </r>
    <r>
      <rPr>
        <sz val="11"/>
        <color rgb="FF404040"/>
        <rFont val="Montserrat"/>
      </rPr>
      <t xml:space="preserve">Informes trimestrales SRFT.
</t>
    </r>
    <r>
      <rPr>
        <b/>
        <sz val="11"/>
        <color rgb="FF404040"/>
        <rFont val="Montserrat"/>
      </rPr>
      <t>3.</t>
    </r>
    <r>
      <rPr>
        <sz val="11"/>
        <color rgb="FF404040"/>
        <rFont val="Montserrat"/>
      </rPr>
      <t xml:space="preserve"> Estadisticas INEGI, CONEVAL y CONAPO.
</t>
    </r>
    <r>
      <rPr>
        <b/>
        <sz val="11"/>
        <color rgb="FF404040"/>
        <rFont val="Montserrat"/>
      </rPr>
      <t xml:space="preserve">4. </t>
    </r>
    <r>
      <rPr>
        <sz val="11"/>
        <color rgb="FF404040"/>
        <rFont val="Montserrat"/>
      </rPr>
      <t xml:space="preserve">Documentos CONEVAL.
</t>
    </r>
    <r>
      <rPr>
        <b/>
        <sz val="11"/>
        <color rgb="FF404040"/>
        <rFont val="Montserrat"/>
      </rPr>
      <t xml:space="preserve">5. </t>
    </r>
    <r>
      <rPr>
        <sz val="11"/>
        <color rgb="FF404040"/>
        <rFont val="Montserrat"/>
      </rPr>
      <t xml:space="preserve">Oficios de envio de padrones.
</t>
    </r>
    <r>
      <rPr>
        <b/>
        <sz val="11"/>
        <color rgb="FF404040"/>
        <rFont val="Montserrat"/>
      </rPr>
      <t xml:space="preserve">6. </t>
    </r>
    <r>
      <rPr>
        <sz val="11"/>
        <color rgb="FF404040"/>
        <rFont val="Montserrat"/>
      </rPr>
      <t xml:space="preserve">Consideraciones para el proceso presupuestario.
</t>
    </r>
    <r>
      <rPr>
        <b/>
        <sz val="11"/>
        <color rgb="FF404040"/>
        <rFont val="Montserrat"/>
      </rPr>
      <t xml:space="preserve">7. </t>
    </r>
    <r>
      <rPr>
        <sz val="11"/>
        <color rgb="FF404040"/>
        <rFont val="Montserrat"/>
      </rPr>
      <t>Resultados de Encuesta Nacional de Salud y Nutrición_Veracruz</t>
    </r>
  </si>
  <si>
    <r>
      <t xml:space="preserve">
</t>
    </r>
    <r>
      <rPr>
        <b/>
        <sz val="11"/>
        <color rgb="FF404040"/>
        <rFont val="Montserrat"/>
      </rPr>
      <t>Si</t>
    </r>
    <r>
      <rPr>
        <sz val="11"/>
        <color rgb="FF404040"/>
        <rFont val="Montserrat"/>
        <family val="3"/>
      </rPr>
      <t>, el Sistema Estatal DIF reporta en la página del DIF Estatal Veracruz - Transparencia Proactiva, específicamente en el apartado “</t>
    </r>
    <r>
      <rPr>
        <b/>
        <sz val="11"/>
        <color rgb="FF404040"/>
        <rFont val="Montserrat"/>
      </rPr>
      <t>Fondos de Aportaciones Federales Transferidos</t>
    </r>
    <r>
      <rPr>
        <sz val="11"/>
        <color rgb="FF404040"/>
        <rFont val="Montserrat"/>
        <family val="3"/>
      </rPr>
      <t xml:space="preserve">”, se observan los </t>
    </r>
    <r>
      <rPr>
        <b/>
        <sz val="11"/>
        <color rgb="FF404040"/>
        <rFont val="Montserrat"/>
      </rPr>
      <t>Resultados Trimestrales de los Indicadores del Fondo</t>
    </r>
    <r>
      <rPr>
        <sz val="11"/>
        <color rgb="FF404040"/>
        <rFont val="Montserrat"/>
        <family val="3"/>
      </rPr>
      <t xml:space="preserve"> y el </t>
    </r>
    <r>
      <rPr>
        <b/>
        <sz val="11"/>
        <color rgb="FF404040"/>
        <rFont val="Montserrat"/>
      </rPr>
      <t>Formato de Avances Físicos Financieros</t>
    </r>
    <r>
      <rPr>
        <sz val="11"/>
        <color rgb="FF404040"/>
        <rFont val="Montserrat"/>
        <family val="3"/>
      </rPr>
      <t xml:space="preserve">. Por otro lado a través de este apartado, se da cuenta de varios aspectos relativos al FAM, como sus procesos de licitación, el avance de indicadores y de los fondos federales transferidos
Además, las áreas de forma trimestral actualizan la información sobre los programas, trámites y servicios en la Plataforma Nacional de Transparencia, misma que es supervisada por la Unidad de Transparencia y el IVAI. 
Asimismo, la ciudadanía quiere consultar el uso de los Recursos del Fondo ó acceder a algún beneficio del mismo, lo hagan por medio del Portal de Transparencia.
</t>
    </r>
  </si>
  <si>
    <r>
      <t xml:space="preserve">1. </t>
    </r>
    <r>
      <rPr>
        <sz val="10"/>
        <color rgb="FF404040"/>
        <rFont val="Montserrat"/>
      </rPr>
      <t xml:space="preserve">http://www.difver.gob.mx/transparencia2/proactiva/
</t>
    </r>
    <r>
      <rPr>
        <b/>
        <sz val="11"/>
        <color rgb="FF404040"/>
        <rFont val="Montserrat"/>
      </rPr>
      <t xml:space="preserve">
2. </t>
    </r>
    <r>
      <rPr>
        <sz val="11"/>
        <color rgb="FF404040"/>
        <rFont val="Montserrat"/>
      </rPr>
      <t>Comprobante de carga DAIS</t>
    </r>
  </si>
  <si>
    <r>
      <t xml:space="preserve">
Para el Sistema DIF Estatal </t>
    </r>
    <r>
      <rPr>
        <b/>
        <sz val="11"/>
        <color rgb="FF404040"/>
        <rFont val="Montserrat"/>
      </rPr>
      <t>documenta los resultados del Fondo a través de los Programa Presupuestarios</t>
    </r>
    <r>
      <rPr>
        <sz val="11"/>
        <color rgb="FF404040"/>
        <rFont val="Montserrat"/>
        <family val="3"/>
      </rPr>
      <t xml:space="preserve">, un ejemplo de ellos es el </t>
    </r>
    <r>
      <rPr>
        <b/>
        <sz val="11"/>
        <color rgb="FF404040"/>
        <rFont val="Montserrat"/>
      </rPr>
      <t>Programa 089 Asistencia e Inclusión Social</t>
    </r>
    <r>
      <rPr>
        <sz val="11"/>
        <color rgb="FF404040"/>
        <rFont val="Montserrat"/>
        <family val="3"/>
      </rPr>
      <t xml:space="preserve">, el cual a </t>
    </r>
    <r>
      <rPr>
        <b/>
        <sz val="11"/>
        <color rgb="FF404040"/>
        <rFont val="Montserrat"/>
      </rPr>
      <t>nivel fin</t>
    </r>
    <r>
      <rPr>
        <sz val="11"/>
        <color rgb="FF404040"/>
        <rFont val="Montserrat"/>
        <family val="3"/>
      </rPr>
      <t xml:space="preserve"> busca medir la variación en la atención de la población atendida con programas médicos asistenciales y apoyos funcionales con relación al ejercicio anterior; y a </t>
    </r>
    <r>
      <rPr>
        <b/>
        <sz val="11"/>
        <color rgb="FF404040"/>
        <rFont val="Montserrat"/>
      </rPr>
      <t>nivel propósito</t>
    </r>
    <r>
      <rPr>
        <sz val="11"/>
        <color rgb="FF404040"/>
        <rFont val="Montserrat"/>
        <family val="3"/>
      </rPr>
      <t xml:space="preserve">, la cobertura de atención de personas beneficiadas con relación a los solicitantes; para ello los documentos de consulta son los padrones de beneficiarios. En cuanto a la existencia de encuestas de satisfacción, se está realizando sus primeros ejercicios con los beneficiarios de Auxiliares Auditivos.
Si, a través de la </t>
    </r>
    <r>
      <rPr>
        <b/>
        <sz val="11"/>
        <color rgb="FF404040"/>
        <rFont val="Montserrat"/>
      </rPr>
      <t>MIR Federal</t>
    </r>
    <r>
      <rPr>
        <sz val="11"/>
        <color rgb="FF404040"/>
        <rFont val="Montserrat"/>
        <family val="3"/>
      </rPr>
      <t xml:space="preserve">; en el </t>
    </r>
    <r>
      <rPr>
        <b/>
        <sz val="11"/>
        <color rgb="FF404040"/>
        <rFont val="Montserrat"/>
      </rPr>
      <t>SED</t>
    </r>
    <r>
      <rPr>
        <sz val="11"/>
        <color rgb="FF404040"/>
        <rFont val="Montserrat"/>
        <family val="3"/>
      </rPr>
      <t xml:space="preserve"> a través de los </t>
    </r>
    <r>
      <rPr>
        <b/>
        <sz val="11"/>
        <color rgb="FF404040"/>
        <rFont val="Montserrat"/>
      </rPr>
      <t>Indicadores Estatales del DIF</t>
    </r>
    <r>
      <rPr>
        <sz val="11"/>
        <color rgb="FF404040"/>
        <rFont val="Montserrat"/>
        <family val="3"/>
      </rPr>
      <t xml:space="preserve">, en las Evaluaciones emitidas por SEFIPLAN y mediante los informes de distribución y cobertura mensuales enviados al SNDIF y Padrones de beneficiarios de los programas Alimentarios que se encuentran en resguardo en apego a la Ley de Protección de Datos Personales. 
Por otro lado, fuimos evaluados en el </t>
    </r>
    <r>
      <rPr>
        <b/>
        <sz val="11"/>
        <color rgb="FF404040"/>
        <rFont val="Montserrat"/>
      </rPr>
      <t xml:space="preserve">PAE Tomo I de Indicadores en 2021 </t>
    </r>
    <r>
      <rPr>
        <sz val="11"/>
        <color rgb="FF404040"/>
        <rFont val="Montserrat"/>
      </rPr>
      <t>en los Programas Presupuestarios 088 Estrategia Estatal Integral de Asistencia Alimentaria y en el 092. Personas con Discapacidad: Por una Inclusión Social con Igualdad de Oportunidades;</t>
    </r>
    <r>
      <rPr>
        <b/>
        <sz val="11"/>
        <color rgb="FF404040"/>
        <rFont val="Montserrat"/>
      </rPr>
      <t xml:space="preserve"> </t>
    </r>
    <r>
      <rPr>
        <sz val="11"/>
        <color rgb="FF404040"/>
        <rFont val="Montserrat"/>
      </rPr>
      <t xml:space="preserve">y </t>
    </r>
    <r>
      <rPr>
        <b/>
        <sz val="11"/>
        <color rgb="FF404040"/>
        <rFont val="Montserrat"/>
      </rPr>
      <t xml:space="preserve"> l</t>
    </r>
    <r>
      <rPr>
        <sz val="11"/>
        <color rgb="FF404040"/>
        <rFont val="Montserrat"/>
        <family val="3"/>
      </rPr>
      <t xml:space="preserve">as recomendaciones fueron las siguientes: 
Se anexa word con recomendación)
De las cuales se dio seguimiento a 4 de ellas, dado que la no. 3 Se adaptó la estructura del PP para el ejercicio 2022,  acorde a la </t>
    </r>
    <r>
      <rPr>
        <b/>
        <sz val="11"/>
        <color rgb="FF404040"/>
        <rFont val="Montserrat"/>
      </rPr>
      <t>MIR Federal</t>
    </r>
    <r>
      <rPr>
        <sz val="11"/>
        <color rgb="FF404040"/>
        <rFont val="Montserrat"/>
        <family val="3"/>
      </rPr>
      <t xml:space="preserve">, establecida en los </t>
    </r>
    <r>
      <rPr>
        <b/>
        <sz val="11"/>
        <color rgb="FF404040"/>
        <rFont val="Montserrat"/>
      </rPr>
      <t>Lineamientos de la EIASADC 2021</t>
    </r>
    <r>
      <rPr>
        <sz val="11"/>
        <color rgb="FF404040"/>
        <rFont val="Montserrat"/>
        <family val="3"/>
      </rPr>
      <t xml:space="preserve"> que nos rige a nivel nacional y a las Reglas de Operación por Programa Alimentario estatales vigentes, publicadas el 10 de junio en la Gaceta Oficial del Estado de Veracruz, por lo que no se elaboran reglas específicas del PP.
</t>
    </r>
  </si>
  <si>
    <r>
      <rPr>
        <b/>
        <sz val="11"/>
        <color rgb="FF404040"/>
        <rFont val="Montserrat"/>
      </rPr>
      <t xml:space="preserve">1. </t>
    </r>
    <r>
      <rPr>
        <sz val="11"/>
        <color rgb="FF404040"/>
        <rFont val="Montserrat"/>
        <family val="3"/>
      </rPr>
      <t xml:space="preserve">Reportes de avance Programas Presupuestarios.
</t>
    </r>
    <r>
      <rPr>
        <b/>
        <sz val="11"/>
        <color rgb="FF404040"/>
        <rFont val="Montserrat"/>
      </rPr>
      <t>2.</t>
    </r>
    <r>
      <rPr>
        <sz val="11"/>
        <color rgb="FF404040"/>
        <rFont val="Montserrat"/>
        <family val="3"/>
      </rPr>
      <t xml:space="preserve"> Informes mensuales de distribución y cobertura.
</t>
    </r>
    <r>
      <rPr>
        <b/>
        <sz val="11"/>
        <color rgb="FF404040"/>
        <rFont val="Montserrat"/>
      </rPr>
      <t xml:space="preserve">3. </t>
    </r>
    <r>
      <rPr>
        <sz val="11"/>
        <color rgb="FF404040"/>
        <rFont val="Montserrat"/>
      </rPr>
      <t xml:space="preserve"> Evaluaciones PP.
</t>
    </r>
    <r>
      <rPr>
        <sz val="11"/>
        <color rgb="FF404040"/>
        <rFont val="Montserrat"/>
        <family val="3"/>
      </rPr>
      <t xml:space="preserve">
</t>
    </r>
    <r>
      <rPr>
        <b/>
        <sz val="11"/>
        <color rgb="FF404040"/>
        <rFont val="Montserrat"/>
      </rPr>
      <t>4.</t>
    </r>
    <r>
      <rPr>
        <sz val="11"/>
        <color rgb="FF404040"/>
        <rFont val="Montserrat"/>
        <family val="3"/>
      </rPr>
      <t xml:space="preserve"> Recomendaciones PAE Programas Presupuestarios
</t>
    </r>
    <r>
      <rPr>
        <b/>
        <sz val="11"/>
        <color rgb="FF404040"/>
        <rFont val="Montserrat"/>
      </rPr>
      <t xml:space="preserve">5. </t>
    </r>
    <r>
      <rPr>
        <sz val="11"/>
        <color rgb="FF404040"/>
        <rFont val="Montserrat"/>
      </rPr>
      <t>Seguimiento a Recomendaciones.</t>
    </r>
    <r>
      <rPr>
        <sz val="11"/>
        <color rgb="FF404040"/>
        <rFont val="Montserrat"/>
        <family val="3"/>
      </rPr>
      <t xml:space="preserve">
</t>
    </r>
    <r>
      <rPr>
        <b/>
        <sz val="11"/>
        <color rgb="FF404040"/>
        <rFont val="Montserrat"/>
      </rPr>
      <t xml:space="preserve">6. </t>
    </r>
    <r>
      <rPr>
        <sz val="11"/>
        <color rgb="FF404040"/>
        <rFont val="Montserrat"/>
        <family val="3"/>
      </rPr>
      <t>Encuesta a Beneficiarios de AAE 2021</t>
    </r>
  </si>
  <si>
    <r>
      <rPr>
        <b/>
        <sz val="11"/>
        <color rgb="FF404040"/>
        <rFont val="Montserrat"/>
      </rPr>
      <t xml:space="preserve">
1. </t>
    </r>
    <r>
      <rPr>
        <sz val="11"/>
        <color rgb="FF404040"/>
        <rFont val="Montserrat"/>
      </rPr>
      <t xml:space="preserve">Informes Trimestrales SRFT.
</t>
    </r>
    <r>
      <rPr>
        <b/>
        <sz val="11"/>
        <color rgb="FF404040"/>
        <rFont val="Montserrat"/>
      </rPr>
      <t>2.</t>
    </r>
    <r>
      <rPr>
        <sz val="11"/>
        <color rgb="FF404040"/>
        <rFont val="Montserrat"/>
      </rPr>
      <t xml:space="preserve"> Reportes de avance Programas Presupuestarios</t>
    </r>
  </si>
  <si>
    <r>
      <rPr>
        <b/>
        <sz val="11"/>
        <color rgb="FF404040"/>
        <rFont val="Montserrat"/>
      </rPr>
      <t>Si,</t>
    </r>
    <r>
      <rPr>
        <sz val="11"/>
        <color rgb="FF404040"/>
        <rFont val="Montserrat"/>
        <family val="3"/>
      </rPr>
      <t xml:space="preserve"> los resultados de la </t>
    </r>
    <r>
      <rPr>
        <b/>
        <sz val="11"/>
        <color rgb="FF404040"/>
        <rFont val="Montserrat"/>
      </rPr>
      <t>Evaluaciones Estatales</t>
    </r>
    <r>
      <rPr>
        <sz val="11"/>
        <color rgb="FF404040"/>
        <rFont val="Montserrat"/>
        <family val="3"/>
      </rPr>
      <t xml:space="preserve"> se encuentran disponibles en el apartado de Transparencia proactiva por cada año del ejercicio Fiscal, de la página del Sistema DIF Estatal Veracruz, y contiene en cada una de las Evaluaciones de los Programas Presupuestarios lo siguiente:
1. Informe Final Evaluación de Diseño Programa Presupuestario.
2. Proyecto de Mejora del Programa Presupuestario.
Así mismo, en el ámbito</t>
    </r>
    <r>
      <rPr>
        <b/>
        <sz val="11"/>
        <color rgb="FF404040"/>
        <rFont val="Montserrat"/>
      </rPr>
      <t xml:space="preserve"> Federal</t>
    </r>
    <r>
      <rPr>
        <sz val="11"/>
        <color rgb="FF404040"/>
        <rFont val="Montserrat"/>
        <family val="3"/>
      </rPr>
      <t>, los resultados se encuentran publicadas en la página de Transparencia Proactiva apartado Programa Anual de Evaluación (PAE)–</t>
    </r>
    <r>
      <rPr>
        <b/>
        <sz val="11"/>
        <color rgb="FF404040"/>
        <rFont val="Montserrat"/>
      </rPr>
      <t>Resultados de estas Evaluaciones Externas y Auditorías al fondo de Aportaciones Múltiples (FAM)</t>
    </r>
    <r>
      <rPr>
        <sz val="11"/>
        <color rgb="FF404040"/>
        <rFont val="Montserrat"/>
        <family val="3"/>
      </rPr>
      <t xml:space="preserve">, contiene los siguientes apartados:
</t>
    </r>
    <r>
      <rPr>
        <b/>
        <sz val="11"/>
        <color rgb="FF404040"/>
        <rFont val="Montserrat"/>
      </rPr>
      <t>1. Evaluaciones Externas: Ficha de Desempeño del Fondo de Aportaciones Múltiples (FAM). 
2. Auditorías Realizadas al FAM</t>
    </r>
    <r>
      <rPr>
        <sz val="11"/>
        <color rgb="FF404040"/>
        <rFont val="Montserrat"/>
        <family val="3"/>
      </rPr>
      <t xml:space="preserve"> 
La auditoría Superior de la Federación (ASF) a través de la auditoría No. AEGF/0272/20221 llevó a cabo la revisión del fondo FAM 2021; es preciso emncionar que este organismo se encuentra en espera de la recepción de las observaciones y/o recomendaciones preliminares.</t>
    </r>
  </si>
  <si>
    <r>
      <t xml:space="preserve">1. </t>
    </r>
    <r>
      <rPr>
        <sz val="9"/>
        <color rgb="FF404040"/>
        <rFont val="Montserrat"/>
      </rPr>
      <t xml:space="preserve">http://www.difver.gob.mx/transparencia_pro_tax/pae-2021/
</t>
    </r>
    <r>
      <rPr>
        <b/>
        <sz val="9"/>
        <color rgb="FF404040"/>
        <rFont val="Montserrat"/>
      </rPr>
      <t>2.</t>
    </r>
    <r>
      <rPr>
        <sz val="9"/>
        <color rgb="FF404040"/>
        <rFont val="Montserrat"/>
      </rPr>
      <t xml:space="preserve"> Oficios de notificación</t>
    </r>
  </si>
  <si>
    <r>
      <t xml:space="preserve">1. </t>
    </r>
    <r>
      <rPr>
        <sz val="11"/>
        <color rgb="FF404040"/>
        <rFont val="Montserrat"/>
      </rPr>
      <t xml:space="preserve">Anexo IV Seguimiento a aspectos susceptibles de mejora, derivados de informes y evaluaciones externas.
</t>
    </r>
    <r>
      <rPr>
        <b/>
        <sz val="11"/>
        <color rgb="FF404040"/>
        <rFont val="Montserrat"/>
      </rPr>
      <t xml:space="preserve">2. </t>
    </r>
    <r>
      <rPr>
        <sz val="11"/>
        <color rgb="FF404040"/>
        <rFont val="Montserrat"/>
      </rPr>
      <t>Seguimiento a aspectos susceptibles de mejora, derivados de informes y evaluaciones externas de años anteriores</t>
    </r>
  </si>
  <si>
    <t>Oficios de notificación de auditorías</t>
  </si>
  <si>
    <r>
      <t xml:space="preserve">
</t>
    </r>
    <r>
      <rPr>
        <b/>
        <sz val="11"/>
        <color theme="1"/>
        <rFont val="Montserrat"/>
      </rPr>
      <t>Sí</t>
    </r>
    <r>
      <rPr>
        <sz val="11"/>
        <color theme="1"/>
        <rFont val="Montserrat"/>
        <family val="3"/>
      </rPr>
      <t>, los recursos fueron ministrados en tiempo y forma al Estado, a través de la SEFIPLAN y a su vez al Sistema DIF Estatal y conocen la calendarización de los recursos del Ramo 33: Fondo de Aportaciones Múltiples 2020.</t>
    </r>
  </si>
  <si>
    <t>Comités de entrega</t>
  </si>
  <si>
    <t>Programa Anual de Tratabjo (PAT) de la Unidad de Género</t>
  </si>
  <si>
    <t>http://www.difver.gob.mx/transparencia2/proactiva/</t>
  </si>
  <si>
    <t>Circular de notificación</t>
  </si>
  <si>
    <t>Orden y pago
Registro del ingreso ministrado</t>
  </si>
  <si>
    <r>
      <t xml:space="preserve">
</t>
    </r>
    <r>
      <rPr>
        <sz val="11"/>
        <rFont val="Calibri"/>
        <family val="2"/>
        <scheme val="minor"/>
      </rPr>
      <t xml:space="preserve">
Capturas de pantalla (número de telefóno y Encuesta de satisfacción
http://www.difver.gob.mx/2021/04/desayunos-escolares-frios/</t>
    </r>
  </si>
  <si>
    <t>Memos de solicitud y Actas de sesiones</t>
  </si>
  <si>
    <t>Formato de validación</t>
  </si>
  <si>
    <t>Retroalimentación IPAE 2021
Retroalimentación IPPEA 2021
Anexo IV Avance del Proyecto de mejora
Resultado Índice de Desempeño
Oficio</t>
  </si>
  <si>
    <t>Nombre del Titular: Rebeca Quintanar Barceló</t>
  </si>
  <si>
    <t>Nombre del Enlace Institucional: Antonio Hernández Zamora</t>
  </si>
  <si>
    <t>Dependencia, Entidad u Organismo Autónomo: Sistema para el Desarrollo Integral de la Familia del Estado de Veracruz</t>
  </si>
  <si>
    <t>Nombre del Titular:Rebeca Quintanar Barceló</t>
  </si>
  <si>
    <t>Nombre del Enlace Institucional:Antonio Hernández Zamora</t>
  </si>
  <si>
    <t>Dependencia, Entidad u Organismo Autónomo:Sistema para el Desarrollo Integral de la Familia del Estado de Veracruz</t>
  </si>
  <si>
    <r>
      <rPr>
        <b/>
        <sz val="11"/>
        <color rgb="FF404040"/>
        <rFont val="Montserrat"/>
      </rPr>
      <t xml:space="preserve">1. </t>
    </r>
    <r>
      <rPr>
        <sz val="11"/>
        <color rgb="FF404040"/>
        <rFont val="Montserrat"/>
        <family val="3"/>
      </rPr>
      <t>Circular UPD/003/2021 de fecha 03 de agosto de 2021.</t>
    </r>
  </si>
  <si>
    <t xml:space="preserve">Están en proceso de actualización lo cual va de la mano con la autorización de la estructura organizacional realizada el pasado mes de enero de 2022, la coordinación de la elaboración y actualización está a cargo de Unidad de Planeación y Desarrollo del Sistema DIF en conjunto con las áreas administrativas.
El Manual General de Organización de 2018, no contempla actividades específicas relacionadas con el Fondo; sin embargo, se comenzó a trabajar, en el mes de agosto de 2021, con las áreas para que estas funciones, actividades y procesos sean incluidos en los Manuales. 
</t>
  </si>
  <si>
    <t>RESPUESTA COMPLETA Y RESPALDA POR EVIDENCIA DOCUMENTAL ACORDE A LA PREGUNTA PLANTEADA</t>
  </si>
  <si>
    <t>Sí,se cuenta con financiamiento de Subsidio Estatal para hacer frente a las necesidades del gasto operativo de los programas tales como viáticos y gastos de administrativos.
De acuerdo a la Ley de Coordinación Fiscal, artículo 25 establece que el Fondo de Aportaciones Múltiples (FAM) como recursos que la Federación transfiere a las haciendas públicas de los Estados, condicionando su gasto a la consecución y cumplimiento de sus objetivos; Asimismo, de acuerdo al artículo 40, las aportaciones federales que con cargo al FAM reciban los Estados de la Federación, se destinarán en un 46% al otorgamiento de desayunos escolares; apoyos alimentarios; y de asistencia social a través de instituciones públicas, con base en lo señalado en la Ley de Asistencia Social, siendo denominado Fondo de Aportaciones Múltiples componente Asistencia Social (FAM-AS), mismo que será distribuido entre las Entidades Federativas de acuerdo a las asignaciones y reglas que se establezcan en el Presupuesto de Egresos de la Federación (PEF), dando cumplimiento a ello en el presupuesto autorizado y ejercido por programa. Las acciones que se ejecutan con los recursos de los programas alimentarios pueden concurrir con otras fuentes de financiamiento en los términos que la normatividad vigente lo permita, siempre y cuando no se dupliquen los apoyos a la población objetivo.</t>
  </si>
  <si>
    <r>
      <t xml:space="preserve">5. Con base a los resultados PAE 2021 Tomo II, desarrolla las siguientes preguntas: </t>
    </r>
    <r>
      <rPr>
        <b/>
        <sz val="10"/>
        <color rgb="FF0070C0"/>
        <rFont val="Montserrat"/>
        <family val="3"/>
      </rPr>
      <t>Para IEEV:</t>
    </r>
    <r>
      <rPr>
        <b/>
        <sz val="10"/>
        <color rgb="FFFF0000"/>
        <rFont val="Montserrat"/>
        <family val="3"/>
      </rPr>
      <t xml:space="preserve"> </t>
    </r>
    <r>
      <rPr>
        <b/>
        <sz val="10"/>
        <color theme="1"/>
        <rFont val="Montserrat"/>
        <family val="3"/>
      </rPr>
      <t xml:space="preserve">¿Registró y/o dispone de un estudio sobre el impacto ocasionado por el COVID 19 en el Estado, respecto a la necesidad de Infraestructura Básica y Media Superior? Mencione a detalle si tuvo en 2021 peticiones directas sobre apoyos para Infraestructura Básica y Media Superior: ¿Quién se lo solicitó? ¿De las solicitudes recibidas cuantas pudo apoyar? ¿Cómo apoya el IEEV a las demás Instancias que tienen a su cargo la Educación Básica y Media Superior, en materia de Infraestructura Educativa? ¿Ha podido concretar la implementación de un Sistema Informático Interno que permita conocer los principales resultados, avances y logros en materia del manejo del recurso de Fondo? Y de no ser posible aun explicar ampliamente las dificultades presentadas para tenerlo. ¿Cuál ha sido el avance en materia de implementar acciones de integración interna entre las áreas, para fortalecer los canales de comunicación que beneficien el reporte, control, evaluaciones, auditorías y demás tareas relacionadas al Fondo? De no ser posible aun explicar ampliamente las dificultades presentadas para establecerlos.   </t>
    </r>
    <r>
      <rPr>
        <b/>
        <sz val="10"/>
        <color rgb="FF0070C0"/>
        <rFont val="Montserrat"/>
        <family val="3"/>
      </rPr>
      <t>Para UV:</t>
    </r>
    <r>
      <rPr>
        <b/>
        <sz val="10"/>
        <color rgb="FFFF0000"/>
        <rFont val="Montserrat"/>
        <family val="3"/>
      </rPr>
      <t xml:space="preserve"> </t>
    </r>
    <r>
      <rPr>
        <b/>
        <sz val="10"/>
        <color theme="1"/>
        <rFont val="Montserrat"/>
        <family val="3"/>
      </rPr>
      <t xml:space="preserve">¿Qué beneficios considera obtener, al implementar un órgano Colegiado como SUPLADEBS en la operación y manejo del Fondo Federal? ¿Ha presentado problemas en materia de la concurrencia de recursos con el IEEV, en específico respecto al Convenio que firman? ¿Registró y/o dispone de un estudio sobre el impacto ocasionado por el COVID-19 en el Estado, respecto a la necesidad de Infraestructura Superior? Con el impacto ocasionado por el COVID-19: ¿Cambió la planeación en materia de asignación de recursos del FAM en materia de las necesidades de Infraestructura Superior, cuando la prioridad no obedecía a clases presenciales? ¿Cómo se determinaron las obras en el Ejercicio 2021? ¿Se concluyó lo programado?   </t>
    </r>
    <r>
      <rPr>
        <b/>
        <sz val="10"/>
        <color rgb="FF0070C0"/>
        <rFont val="Montserrat"/>
        <family val="3"/>
      </rPr>
      <t xml:space="preserve">Para DIF ESTATAL VERACRUZ: </t>
    </r>
    <r>
      <rPr>
        <b/>
        <sz val="10"/>
        <rFont val="Montserrat"/>
        <family val="3"/>
      </rPr>
      <t>¿Qué estrategias o acciones implementó en 2021, para mitigar el subejercicio 2020 que argumentó se ocasionó por la pandemia, al no poder entregar los beneficios en materia de Asistencia Social? ¿La emergencia por COVID-19 cambio la manera de planear los recursos de Asistencia Social en el Estado? Detalle. ¿La emergencia por COVID-19 le impactó en los resultados de los indicadores de pobreza y rezago social, así como Índice de Vulnerabilidad Social? Detalle.</t>
    </r>
    <r>
      <rPr>
        <b/>
        <sz val="10"/>
        <color theme="1"/>
        <rFont val="Montserrat"/>
        <family val="3"/>
      </rPr>
      <t xml:space="preserve">
</t>
    </r>
    <r>
      <rPr>
        <b/>
        <sz val="10"/>
        <color rgb="FFFF0000"/>
        <rFont val="Montserrat"/>
        <family val="3"/>
      </rPr>
      <t xml:space="preserve">
</t>
    </r>
  </si>
  <si>
    <r>
      <rPr>
        <b/>
        <sz val="9"/>
        <color rgb="FF404040"/>
        <rFont val="Montserrat"/>
      </rPr>
      <t xml:space="preserve">1. </t>
    </r>
    <r>
      <rPr>
        <sz val="9"/>
        <color rgb="FF404040"/>
        <rFont val="Montserrat"/>
      </rPr>
      <t xml:space="preserve">http://www.difver.gob.mx/transparencia2/proactiva/
</t>
    </r>
    <r>
      <rPr>
        <b/>
        <sz val="9"/>
        <color rgb="FF404040"/>
        <rFont val="Montserrat"/>
      </rPr>
      <t xml:space="preserve">
2. </t>
    </r>
    <r>
      <rPr>
        <sz val="9"/>
        <color rgb="FF404040"/>
        <rFont val="Montserrat"/>
      </rPr>
      <t xml:space="preserve">http://www.difver.gob.mx/transparencia_pro_tax/sied-2021/ 
</t>
    </r>
    <r>
      <rPr>
        <b/>
        <sz val="9"/>
        <color rgb="FF404040"/>
        <rFont val="Montserrat"/>
      </rPr>
      <t xml:space="preserve">3. </t>
    </r>
    <r>
      <rPr>
        <sz val="9"/>
        <color rgb="FF404040"/>
        <rFont val="Montserrat"/>
      </rPr>
      <t xml:space="preserve">EIASADC 2021 pág. 169
</t>
    </r>
    <r>
      <rPr>
        <b/>
        <sz val="9"/>
        <color rgb="FF404040"/>
        <rFont val="Montserrat"/>
      </rPr>
      <t xml:space="preserve">4. </t>
    </r>
    <r>
      <rPr>
        <sz val="9"/>
        <color rgb="FF404040"/>
        <rFont val="Montserrat"/>
      </rPr>
      <t>Índice de Desempeño 2021.</t>
    </r>
  </si>
  <si>
    <t>Cantidad de Subejercicio del Fondo en 2021: $1,222,841.17
Origen, motivo o explicación del Subejercicio 2021: Del importe disponible la cantidad de $414,810.50 (Cuatrocientos catorce mil ochocientos diez pesos 50/100 M.N.) corresponde a reintegro por penalización al proveedor Valentin Molina López, derivado del retraso en la entrega de bolsas de dialisis y la cantidad de $808,030.67 (Ochocientos ocho mil treinta pesos 67/100 M.N.) corresponde a reintegro por recurso no ejercido; mismos que fueron reintegrados a la Secretaría de Finanzas y Planeación, solicitando mediante oficio sean reintegrados a la Tesorería de la Federación (TESOFE), de conformidad con el Articulo 17 de la Ley de Disciplina Financiera de las Entidades Federativas y los Municipios.</t>
  </si>
  <si>
    <t>Cantidad de Rendimientos del Fondo en 2021: $1,366,335.94
Explicación del uso o devolución de los rendimientos: De conformidad con el Articulo 17 de la Ley de Disciplina Financiera de las Entidades Federativas y los Municipios que a la Letra dice "Las Entidades Federativas, a más tardar el 15 de enero de cada año, deberán reintegrar a la Tesorería de la Federación las Transferencias federales etiquetadas que, al 31 de diciembre del ejercicio fiscal inmediato anterior, no hayan sido devengadas por sus Entes Públicos. Los reintegros deberán incluir los rendimientos financieros generados." Se realizo la transferencia a la SEFIPLAN solicitando sean reintegrados los rendimientos a la TESOFE.</t>
  </si>
  <si>
    <t>Cantidad de Subejercicio del Fondo en 2021: $2,045.63
Origen, motivo o explicación del Subejercicio 2021: El importe disponible corresponde a recurso no ejercido, mismo que fue reintegrado a la Secretaría de Finanzas y Planeación, solicitando mediante oficio sean reintegrados a la TESOFE, de conformidad con el Articulo 17 de la Ley de Disciplina Financiera de las Entidades Federativas y los Municipios.</t>
  </si>
  <si>
    <t xml:space="preserve">8.- ¿La ejecutora comunicó internamente la existencia de el Código de Ética y Código de Conducta que oriente el actuar de los servidores públicos que manejan el Fondo? </t>
  </si>
  <si>
    <r>
      <rPr>
        <b/>
        <sz val="11"/>
        <color theme="1"/>
        <rFont val="Montserrat"/>
      </rPr>
      <t xml:space="preserve">
No</t>
    </r>
    <r>
      <rPr>
        <sz val="11"/>
        <color theme="1"/>
        <rFont val="Montserrat"/>
        <family val="3"/>
      </rPr>
      <t>, solo se cuenta con respaldo de información en un Disco Duro Externo.</t>
    </r>
  </si>
  <si>
    <r>
      <t xml:space="preserve">
</t>
    </r>
    <r>
      <rPr>
        <b/>
        <sz val="11"/>
        <color theme="1"/>
        <rFont val="Montserrat"/>
      </rPr>
      <t>Sí</t>
    </r>
    <r>
      <rPr>
        <sz val="11"/>
        <color theme="1"/>
        <rFont val="Montserrat"/>
        <family val="3"/>
      </rPr>
      <t xml:space="preserve">, el </t>
    </r>
    <r>
      <rPr>
        <b/>
        <sz val="11"/>
        <color theme="1"/>
        <rFont val="Montserrat"/>
      </rPr>
      <t>Sistema DIF Estatal</t>
    </r>
    <r>
      <rPr>
        <sz val="11"/>
        <color theme="1"/>
        <rFont val="Montserrat"/>
        <family val="3"/>
      </rPr>
      <t xml:space="preserve"> cuenta con registros contables, de los cuales se adjunta evidencia.
</t>
    </r>
  </si>
  <si>
    <r>
      <rPr>
        <b/>
        <sz val="11"/>
        <color theme="1"/>
        <rFont val="Montserrat"/>
      </rPr>
      <t xml:space="preserve">
Sí</t>
    </r>
    <r>
      <rPr>
        <sz val="11"/>
        <color theme="1"/>
        <rFont val="Montserrat"/>
        <family val="3"/>
      </rPr>
      <t>, en la página del Sistema DIF Estatal, se encuentran publicadas las reglas de operación de cada uno de los Programas Alimentarios, además en la misma página se encuentran los teléfonos y lada sin costo 800 134 3838, además una encuesta de satisfacción que podrá ser contestada en la misma página del DIF en el apartado de programas de la Dirección de Atención a Población Vulnerable.</t>
    </r>
  </si>
  <si>
    <r>
      <rPr>
        <b/>
        <sz val="11"/>
        <color theme="1"/>
        <rFont val="Montserrat"/>
      </rPr>
      <t xml:space="preserve">
Sí</t>
    </r>
    <r>
      <rPr>
        <sz val="11"/>
        <color theme="1"/>
        <rFont val="Montserrat"/>
        <family val="3"/>
      </rPr>
      <t xml:space="preserve">, derivado de las Evaluaciones se ejecutan los </t>
    </r>
    <r>
      <rPr>
        <b/>
        <sz val="11"/>
        <color theme="1"/>
        <rFont val="Montserrat"/>
      </rPr>
      <t>Proyectos de Mejora</t>
    </r>
    <r>
      <rPr>
        <sz val="11"/>
        <color theme="1"/>
        <rFont val="Montserrat"/>
        <family val="3"/>
      </rPr>
      <t xml:space="preserve">; de las </t>
    </r>
    <r>
      <rPr>
        <b/>
        <sz val="11"/>
        <color theme="1"/>
        <rFont val="Montserrat"/>
      </rPr>
      <t>Auditorias</t>
    </r>
    <r>
      <rPr>
        <sz val="11"/>
        <color theme="1"/>
        <rFont val="Montserrat"/>
        <family val="3"/>
      </rPr>
      <t xml:space="preserve">, se atiende a las observaciones o recomendaciones realizadas; a través de las </t>
    </r>
    <r>
      <rPr>
        <b/>
        <sz val="11"/>
        <color theme="1"/>
        <rFont val="Montserrat"/>
      </rPr>
      <t>Retroalimentaciones de PEA e IPPEA</t>
    </r>
    <r>
      <rPr>
        <sz val="11"/>
        <color theme="1"/>
        <rFont val="Montserrat"/>
        <family val="3"/>
      </rPr>
      <t xml:space="preserve">, se realizan los ajustes necesarios; y mediante los resultados del </t>
    </r>
    <r>
      <rPr>
        <b/>
        <sz val="11"/>
        <color theme="1"/>
        <rFont val="Montserrat"/>
      </rPr>
      <t>Índice de Desempeño</t>
    </r>
    <r>
      <rPr>
        <sz val="11"/>
        <color theme="1"/>
        <rFont val="Montserrat"/>
        <family val="3"/>
      </rPr>
      <t xml:space="preserve"> que nos hace llegar DIF Nacional a fin de año, se realizan las acciones pertinentes para mejorar año con año en materia de la Operatividad de los Programas Alimentarios.</t>
    </r>
  </si>
  <si>
    <t>PVD, página 204
Programa Sectorial de Salud, página 106</t>
  </si>
  <si>
    <t xml:space="preserve">Se solicita a la Ejecutora contestar la pregunta </t>
  </si>
  <si>
    <t>Se solicta a la ejecutora responder la pregunta</t>
  </si>
  <si>
    <t xml:space="preserve">21.- ¿Qué cantidad del presupuesto del Fondo destinó directamente para atender la emergencia por COVID-19, en 2021? </t>
  </si>
  <si>
    <t>Cabe mencionar que estas cantidades no coincides con las de la Tabla 2 del Anexo 1 (Montos Totales). Por lo que se solicita a la Ejecutora verificar dode esta el error.</t>
  </si>
  <si>
    <t xml:space="preserve"> SE SOLICITA A LA EJECUTORA QUE MENCIONE PORQUE NO PLASMA ALGUN COMENTARIO EN RELACIÓN A QUE FUNCIONES RELACIPONADAS AL FONDO, CONTIENE EL MANUAL GENERAL DE ORGANIZACIÓN DE LA DEPENDENCIA, SI EXISTE O NO MENCIONARLO.</t>
  </si>
  <si>
    <t>SE SOLICITA A LA EJECUTORA QUE REALICE ALGUN COMENTARIO EN EL ESPACIO DE "Justificación o comentario de la fuente de financiamiento".</t>
  </si>
  <si>
    <t xml:space="preserve">11. ¿Cuáles son los mecanismos, resultados, avances y documentos generados en materia del Control Interno del Fondo? Y mencione si ya han tenido  alguna Evaluación y/o Auditoría al respecto. Para el caso de UV, al ser autónomo, explicar ampliamente su estructura, proceso, atribuciones y resultados de Control Interno y si estos contemplan lo relacionado al FAM.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</si>
</sst>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8">
    <font>
      <sz val="11"/>
      <color theme="1"/>
      <name val="Calibri"/>
      <family val="2"/>
      <scheme val="minor"/>
    </font>
    <font>
      <b/>
      <sz val="11"/>
      <color rgb="FF404040"/>
      <name val="Verdana"/>
      <family val="2"/>
    </font>
    <font>
      <b/>
      <sz val="8"/>
      <color rgb="FF404040"/>
      <name val="Verdana"/>
      <family val="2"/>
    </font>
    <font>
      <b/>
      <sz val="12"/>
      <color rgb="FF404040"/>
      <name val="Verdana"/>
      <family val="2"/>
    </font>
    <font>
      <b/>
      <sz val="9"/>
      <color rgb="FF404040"/>
      <name val="Verdana"/>
      <family val="2"/>
    </font>
    <font>
      <sz val="11"/>
      <color theme="1"/>
      <name val="Verdana"/>
      <family val="2"/>
    </font>
    <font>
      <b/>
      <sz val="11"/>
      <color theme="1"/>
      <name val="Calibri"/>
      <family val="2"/>
      <scheme val="minor"/>
    </font>
    <font>
      <sz val="11"/>
      <color rgb="FF000000"/>
      <name val="Montserrat"/>
      <family val="3"/>
    </font>
    <font>
      <b/>
      <sz val="11"/>
      <color rgb="FF000000"/>
      <name val="Montserrat"/>
      <family val="3"/>
    </font>
    <font>
      <b/>
      <sz val="8"/>
      <color theme="1"/>
      <name val="Montserrat"/>
      <family val="3"/>
    </font>
    <font>
      <sz val="8"/>
      <color rgb="FF404040"/>
      <name val="Montserrat"/>
      <family val="3"/>
    </font>
    <font>
      <sz val="11"/>
      <color rgb="FF404040"/>
      <name val="Montserrat"/>
      <family val="3"/>
    </font>
    <font>
      <sz val="11"/>
      <name val="Calibri"/>
      <family val="2"/>
      <scheme val="minor"/>
    </font>
    <font>
      <sz val="11"/>
      <color theme="1" tint="0.14999847407452621"/>
      <name val="Calibri"/>
      <family val="2"/>
      <scheme val="minor"/>
    </font>
    <font>
      <b/>
      <sz val="10"/>
      <color rgb="FF404040"/>
      <name val="Montserrat"/>
      <family val="3"/>
    </font>
    <font>
      <b/>
      <sz val="8"/>
      <color rgb="FF404040"/>
      <name val="Montserrat"/>
      <family val="3"/>
    </font>
    <font>
      <b/>
      <sz val="11"/>
      <color rgb="FF404040"/>
      <name val="Monserrat"/>
    </font>
    <font>
      <sz val="11"/>
      <color theme="1"/>
      <name val="Monserrat"/>
    </font>
    <font>
      <b/>
      <sz val="6"/>
      <color rgb="FF404040"/>
      <name val="Monserrat"/>
    </font>
    <font>
      <sz val="6"/>
      <color rgb="FF404040"/>
      <name val="Monserrat"/>
    </font>
    <font>
      <b/>
      <sz val="11"/>
      <color rgb="FF404040"/>
      <name val="Montserrat"/>
      <family val="3"/>
    </font>
    <font>
      <sz val="11"/>
      <color theme="1"/>
      <name val="Montserrat"/>
      <family val="3"/>
    </font>
    <font>
      <b/>
      <sz val="9"/>
      <color rgb="FF404040"/>
      <name val="Montserrat"/>
      <family val="3"/>
    </font>
    <font>
      <b/>
      <sz val="10"/>
      <color rgb="FF0070C0"/>
      <name val="Montserrat"/>
      <family val="3"/>
    </font>
    <font>
      <b/>
      <sz val="10"/>
      <color rgb="FFFF0000"/>
      <name val="Montserrat"/>
      <family val="3"/>
    </font>
    <font>
      <sz val="10"/>
      <color rgb="FF404040"/>
      <name val="Montserrat"/>
      <family val="3"/>
    </font>
    <font>
      <b/>
      <sz val="12"/>
      <color rgb="FF404040"/>
      <name val="Montserrat"/>
      <family val="3"/>
    </font>
    <font>
      <b/>
      <sz val="14"/>
      <color theme="1"/>
      <name val="Montserrat"/>
      <family val="3"/>
    </font>
    <font>
      <sz val="11"/>
      <name val="Montserrat"/>
      <family val="3"/>
    </font>
    <font>
      <b/>
      <sz val="11"/>
      <name val="Montserrat"/>
      <family val="3"/>
    </font>
    <font>
      <b/>
      <sz val="11"/>
      <color theme="1"/>
      <name val="Montserrat"/>
      <family val="3"/>
    </font>
    <font>
      <b/>
      <sz val="12"/>
      <color theme="1"/>
      <name val="Montserrat"/>
      <family val="3"/>
    </font>
    <font>
      <b/>
      <sz val="8"/>
      <name val="Montserrat"/>
      <family val="3"/>
    </font>
    <font>
      <b/>
      <sz val="9"/>
      <name val="Montserrat"/>
      <family val="3"/>
    </font>
    <font>
      <b/>
      <u/>
      <sz val="10"/>
      <color rgb="FF404040"/>
      <name val="Montserrat"/>
      <family val="3"/>
    </font>
    <font>
      <sz val="11"/>
      <color rgb="FF000000"/>
      <name val="Times New Roman"/>
      <family val="1"/>
    </font>
    <font>
      <sz val="11"/>
      <color rgb="FF000000"/>
      <name val="Symbol"/>
      <family val="1"/>
      <charset val="2"/>
    </font>
    <font>
      <b/>
      <sz val="10"/>
      <name val="Montserrat"/>
      <family val="3"/>
    </font>
    <font>
      <sz val="8"/>
      <color theme="1"/>
      <name val="Montserrat"/>
      <family val="3"/>
    </font>
    <font>
      <sz val="8"/>
      <name val="Montserrat"/>
      <family val="3"/>
    </font>
    <font>
      <b/>
      <sz val="10"/>
      <color theme="1"/>
      <name val="Montserrat"/>
      <family val="3"/>
    </font>
    <font>
      <b/>
      <u/>
      <sz val="10"/>
      <color theme="3"/>
      <name val="Montserrat"/>
      <family val="3"/>
    </font>
    <font>
      <b/>
      <sz val="9"/>
      <name val="Monserrat"/>
    </font>
    <font>
      <b/>
      <sz val="6"/>
      <name val="Monserrat"/>
    </font>
    <font>
      <b/>
      <sz val="8"/>
      <name val="Monserrat"/>
    </font>
    <font>
      <sz val="11"/>
      <color theme="1"/>
      <name val="Calibri"/>
      <family val="2"/>
      <scheme val="minor"/>
    </font>
    <font>
      <b/>
      <sz val="10"/>
      <color rgb="FF404040"/>
      <name val="Montserrat"/>
    </font>
    <font>
      <u/>
      <sz val="11"/>
      <color theme="10"/>
      <name val="Calibri"/>
      <family val="2"/>
      <scheme val="minor"/>
    </font>
    <font>
      <b/>
      <sz val="11"/>
      <color rgb="FF404040"/>
      <name val="Montserrat"/>
    </font>
    <font>
      <sz val="11"/>
      <color rgb="FF404040"/>
      <name val="Montserrat"/>
    </font>
    <font>
      <b/>
      <sz val="11"/>
      <color theme="1"/>
      <name val="Montserrat"/>
    </font>
    <font>
      <sz val="11"/>
      <color theme="1"/>
      <name val="Montserrat"/>
    </font>
    <font>
      <b/>
      <sz val="11"/>
      <color rgb="FF000000"/>
      <name val="Montserrat"/>
    </font>
    <font>
      <sz val="11"/>
      <color rgb="FF000000"/>
      <name val="Montserrat"/>
    </font>
    <font>
      <sz val="8"/>
      <color theme="1"/>
      <name val="Montserrat"/>
    </font>
    <font>
      <b/>
      <sz val="8"/>
      <color theme="1"/>
      <name val="Montserrat"/>
    </font>
    <font>
      <sz val="11"/>
      <color rgb="FFFF0000"/>
      <name val="Montserrat"/>
      <family val="3"/>
    </font>
    <font>
      <sz val="11"/>
      <color rgb="FFFF0000"/>
      <name val="Montserrat"/>
    </font>
    <font>
      <sz val="11"/>
      <name val="Montserrat"/>
    </font>
    <font>
      <sz val="11"/>
      <color theme="7" tint="-0.249977111117893"/>
      <name val="Montserrat"/>
    </font>
    <font>
      <b/>
      <sz val="11"/>
      <color theme="7" tint="-0.249977111117893"/>
      <name val="Montserrat"/>
    </font>
    <font>
      <sz val="9"/>
      <color rgb="FF404040"/>
      <name val="Montserrat"/>
    </font>
    <font>
      <b/>
      <sz val="9"/>
      <color rgb="FF404040"/>
      <name val="Montserrat"/>
    </font>
    <font>
      <sz val="10"/>
      <color rgb="FF404040"/>
      <name val="Montserrat"/>
    </font>
    <font>
      <b/>
      <sz val="11"/>
      <color theme="1"/>
      <name val="Verdana"/>
      <family val="2"/>
    </font>
    <font>
      <b/>
      <sz val="12"/>
      <name val="Montserrat"/>
      <family val="3"/>
    </font>
    <font>
      <sz val="9"/>
      <color rgb="FF404040"/>
      <name val="Montserrat"/>
      <family val="3"/>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D20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43" fontId="45" fillId="0" borderId="0" applyFont="0" applyFill="0" applyBorder="0" applyAlignment="0" applyProtection="0"/>
    <xf numFmtId="44" fontId="45" fillId="0" borderId="0" applyFont="0" applyFill="0" applyBorder="0" applyAlignment="0" applyProtection="0"/>
    <xf numFmtId="9" fontId="45" fillId="0" borderId="0" applyFont="0" applyFill="0" applyBorder="0" applyAlignment="0" applyProtection="0"/>
    <xf numFmtId="0" fontId="47" fillId="0" borderId="0" applyNumberFormat="0" applyFill="0" applyBorder="0" applyAlignment="0" applyProtection="0"/>
  </cellStyleXfs>
  <cellXfs count="306">
    <xf numFmtId="0" fontId="0" fillId="0" borderId="0" xfId="0"/>
    <xf numFmtId="0" fontId="1" fillId="0" borderId="0" xfId="0" applyFont="1" applyAlignment="1">
      <alignment horizontal="justify" vertical="center"/>
    </xf>
    <xf numFmtId="0" fontId="0" fillId="0" borderId="0" xfId="0" applyAlignment="1">
      <alignment horizontal="center" vertical="center"/>
    </xf>
    <xf numFmtId="0" fontId="5" fillId="0" borderId="0" xfId="0" applyFont="1"/>
    <xf numFmtId="0" fontId="3" fillId="0" borderId="0" xfId="0" applyFont="1" applyAlignment="1">
      <alignment vertical="center"/>
    </xf>
    <xf numFmtId="0" fontId="6" fillId="0" borderId="0" xfId="0" applyFont="1"/>
    <xf numFmtId="0" fontId="11" fillId="0" borderId="0" xfId="0" applyFont="1" applyAlignment="1">
      <alignment horizontal="justify" vertical="center"/>
    </xf>
    <xf numFmtId="0" fontId="0" fillId="0" borderId="0" xfId="0"/>
    <xf numFmtId="0" fontId="0" fillId="0" borderId="0" xfId="0" applyAlignment="1">
      <alignment wrapText="1"/>
    </xf>
    <xf numFmtId="0" fontId="13" fillId="0" borderId="0" xfId="0" applyFont="1"/>
    <xf numFmtId="0" fontId="0" fillId="0" borderId="0" xfId="0" applyFill="1"/>
    <xf numFmtId="0" fontId="17" fillId="0" borderId="0" xfId="0" applyFont="1"/>
    <xf numFmtId="0" fontId="17" fillId="0" borderId="0" xfId="0" applyFont="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19" fillId="0" borderId="5" xfId="0" applyFont="1" applyBorder="1" applyAlignment="1">
      <alignment horizontal="justify" vertical="center" wrapText="1"/>
    </xf>
    <xf numFmtId="0" fontId="20" fillId="0" borderId="0" xfId="0" applyFont="1" applyAlignment="1">
      <alignment horizontal="left" vertical="center" wrapText="1"/>
    </xf>
    <xf numFmtId="0" fontId="21" fillId="0" borderId="0" xfId="0" applyFont="1"/>
    <xf numFmtId="0" fontId="14" fillId="0" borderId="0" xfId="0" applyFont="1" applyAlignment="1">
      <alignment vertical="center" wrapText="1"/>
    </xf>
    <xf numFmtId="0" fontId="14" fillId="0" borderId="0" xfId="0" applyFont="1" applyAlignment="1">
      <alignment vertical="center"/>
    </xf>
    <xf numFmtId="0" fontId="21" fillId="0" borderId="0" xfId="0" applyFont="1" applyFill="1"/>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Font="1"/>
    <xf numFmtId="0" fontId="14" fillId="0" borderId="0" xfId="0" applyFont="1" applyAlignment="1">
      <alignment horizontal="justify" vertical="center"/>
    </xf>
    <xf numFmtId="0" fontId="14" fillId="0" borderId="1" xfId="0" applyFont="1" applyBorder="1" applyAlignment="1">
      <alignment horizontal="justify" vertical="center" wrapText="1"/>
    </xf>
    <xf numFmtId="0" fontId="21" fillId="0" borderId="0" xfId="0" applyFont="1" applyAlignment="1">
      <alignment vertical="center" wrapText="1"/>
    </xf>
    <xf numFmtId="0" fontId="26" fillId="0" borderId="0" xfId="0" applyFont="1" applyAlignment="1">
      <alignment horizontal="justify" vertical="center"/>
    </xf>
    <xf numFmtId="0" fontId="27" fillId="0" borderId="0" xfId="0" applyFont="1" applyAlignment="1">
      <alignment horizontal="center"/>
    </xf>
    <xf numFmtId="0" fontId="21" fillId="0" borderId="1" xfId="0" applyFont="1" applyBorder="1" applyAlignment="1">
      <alignment wrapText="1"/>
    </xf>
    <xf numFmtId="0" fontId="20" fillId="0" borderId="0" xfId="0" applyFont="1" applyAlignment="1">
      <alignment horizontal="justify" vertical="center"/>
    </xf>
    <xf numFmtId="0" fontId="8" fillId="0" borderId="0" xfId="0" applyFont="1" applyAlignment="1">
      <alignment horizontal="justify" vertical="center"/>
    </xf>
    <xf numFmtId="0" fontId="38" fillId="0" borderId="0" xfId="0" applyFont="1"/>
    <xf numFmtId="0" fontId="38" fillId="0" borderId="1" xfId="0" applyFont="1" applyBorder="1"/>
    <xf numFmtId="0" fontId="11" fillId="0" borderId="0" xfId="0" applyFont="1" applyAlignment="1">
      <alignment horizontal="center" wrapText="1"/>
    </xf>
    <xf numFmtId="0" fontId="15" fillId="0" borderId="0" xfId="0" applyFont="1" applyAlignment="1">
      <alignment vertical="top" wrapText="1"/>
    </xf>
    <xf numFmtId="0" fontId="37" fillId="0" borderId="1" xfId="0" applyFont="1" applyFill="1" applyBorder="1" applyAlignment="1">
      <alignment horizontal="center" vertical="center" wrapText="1"/>
    </xf>
    <xf numFmtId="0" fontId="29" fillId="0" borderId="0" xfId="0" applyFont="1" applyFill="1" applyBorder="1" applyAlignment="1">
      <alignment vertical="center" wrapText="1"/>
    </xf>
    <xf numFmtId="0" fontId="12" fillId="0" borderId="0" xfId="0" applyFont="1" applyFill="1"/>
    <xf numFmtId="0" fontId="39" fillId="0" borderId="1" xfId="0" applyFont="1" applyFill="1" applyBorder="1" applyAlignment="1">
      <alignment horizontal="justify" vertical="center" wrapText="1"/>
    </xf>
    <xf numFmtId="0" fontId="29" fillId="3" borderId="1" xfId="0" applyFont="1" applyFill="1" applyBorder="1" applyAlignment="1">
      <alignment horizontal="center" wrapText="1"/>
    </xf>
    <xf numFmtId="0" fontId="30" fillId="3" borderId="1" xfId="0" applyFont="1" applyFill="1" applyBorder="1" applyAlignment="1">
      <alignment horizontal="center" wrapText="1"/>
    </xf>
    <xf numFmtId="0" fontId="30" fillId="3" borderId="1" xfId="0" applyFont="1" applyFill="1" applyBorder="1" applyAlignment="1">
      <alignment horizontal="center" vertical="center" wrapText="1"/>
    </xf>
    <xf numFmtId="0" fontId="44" fillId="3" borderId="1" xfId="0" applyFont="1" applyFill="1" applyBorder="1" applyAlignment="1">
      <alignment horizontal="justify" vertical="center" wrapText="1"/>
    </xf>
    <xf numFmtId="0" fontId="4" fillId="0" borderId="0" xfId="0" applyFont="1" applyAlignment="1">
      <alignment vertical="center" wrapText="1"/>
    </xf>
    <xf numFmtId="0" fontId="2" fillId="0" borderId="0" xfId="0" applyFont="1" applyAlignment="1">
      <alignment vertical="center" wrapText="1"/>
    </xf>
    <xf numFmtId="0" fontId="20" fillId="0" borderId="0" xfId="0" applyFont="1" applyAlignment="1">
      <alignment wrapText="1"/>
    </xf>
    <xf numFmtId="0" fontId="20" fillId="0" borderId="0" xfId="0" applyFont="1" applyAlignment="1">
      <alignment vertical="center" wrapText="1"/>
    </xf>
    <xf numFmtId="0" fontId="14" fillId="4" borderId="2"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justify"/>
    </xf>
    <xf numFmtId="0" fontId="16"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7" fillId="4" borderId="5"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9" fillId="3"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40" fillId="4" borderId="1" xfId="0" applyFont="1" applyFill="1" applyBorder="1" applyAlignment="1">
      <alignment horizontal="center"/>
    </xf>
    <xf numFmtId="0" fontId="14" fillId="4" borderId="1" xfId="0" applyFont="1" applyFill="1" applyBorder="1" applyAlignment="1">
      <alignment horizontal="center" vertical="center" wrapText="1"/>
    </xf>
    <xf numFmtId="44" fontId="18" fillId="0" borderId="1" xfId="2" applyFont="1" applyBorder="1" applyAlignment="1">
      <alignment horizontal="right" vertical="center" wrapText="1"/>
    </xf>
    <xf numFmtId="44" fontId="44" fillId="3" borderId="1" xfId="2" applyFont="1" applyFill="1" applyBorder="1" applyAlignment="1">
      <alignment horizontal="right" vertical="center" wrapText="1"/>
    </xf>
    <xf numFmtId="44" fontId="44" fillId="3" borderId="1" xfId="0" applyNumberFormat="1" applyFont="1" applyFill="1" applyBorder="1" applyAlignment="1">
      <alignment horizontal="justify" vertical="center" wrapText="1"/>
    </xf>
    <xf numFmtId="0" fontId="14" fillId="0" borderId="1" xfId="0" applyFont="1" applyBorder="1" applyAlignment="1">
      <alignment horizontal="left" vertical="center" wrapText="1"/>
    </xf>
    <xf numFmtId="43" fontId="14" fillId="0" borderId="1" xfId="1" applyFont="1" applyBorder="1" applyAlignment="1">
      <alignment horizontal="center" vertical="center" wrapText="1"/>
    </xf>
    <xf numFmtId="43" fontId="46" fillId="0" borderId="1" xfId="0" applyNumberFormat="1" applyFont="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xf>
    <xf numFmtId="0" fontId="6" fillId="0" borderId="1" xfId="0" applyFont="1" applyBorder="1"/>
    <xf numFmtId="0" fontId="0" fillId="0" borderId="1" xfId="0" applyBorder="1"/>
    <xf numFmtId="43" fontId="0" fillId="0" borderId="1" xfId="0" applyNumberFormat="1" applyBorder="1"/>
    <xf numFmtId="43" fontId="6" fillId="0" borderId="1" xfId="0" applyNumberFormat="1" applyFont="1" applyBorder="1"/>
    <xf numFmtId="43" fontId="39" fillId="0" borderId="1" xfId="1" applyFont="1" applyFill="1" applyBorder="1" applyAlignment="1">
      <alignment horizontal="justify" vertical="center" wrapText="1"/>
    </xf>
    <xf numFmtId="43" fontId="0" fillId="0" borderId="0" xfId="0" applyNumberFormat="1"/>
    <xf numFmtId="10" fontId="39" fillId="0" borderId="1" xfId="3" applyNumberFormat="1" applyFont="1" applyFill="1" applyBorder="1" applyAlignment="1">
      <alignment horizontal="center" vertical="center" wrapText="1"/>
    </xf>
    <xf numFmtId="0" fontId="39" fillId="0" borderId="6" xfId="0" applyFont="1" applyFill="1" applyBorder="1" applyAlignment="1">
      <alignment horizontal="justify" vertical="center" wrapText="1"/>
    </xf>
    <xf numFmtId="43" fontId="39" fillId="0" borderId="6" xfId="1" applyFont="1" applyFill="1" applyBorder="1" applyAlignment="1">
      <alignment horizontal="justify" vertical="center" wrapText="1"/>
    </xf>
    <xf numFmtId="10" fontId="39" fillId="0" borderId="6" xfId="3" applyNumberFormat="1" applyFont="1" applyFill="1" applyBorder="1" applyAlignment="1">
      <alignment horizontal="center" vertical="center" wrapText="1"/>
    </xf>
    <xf numFmtId="0" fontId="32" fillId="0" borderId="16" xfId="0" applyFont="1" applyFill="1" applyBorder="1" applyAlignment="1">
      <alignment horizontal="justify" vertical="center" wrapText="1"/>
    </xf>
    <xf numFmtId="43" fontId="32" fillId="0" borderId="16" xfId="0" applyNumberFormat="1" applyFont="1" applyFill="1" applyBorder="1" applyAlignment="1">
      <alignment horizontal="justify" vertical="center" wrapText="1"/>
    </xf>
    <xf numFmtId="10" fontId="39" fillId="0" borderId="16" xfId="3" applyNumberFormat="1" applyFont="1" applyFill="1" applyBorder="1" applyAlignment="1">
      <alignment horizontal="center" vertical="center" wrapText="1"/>
    </xf>
    <xf numFmtId="10" fontId="32" fillId="0" borderId="16" xfId="3" applyNumberFormat="1" applyFont="1" applyFill="1" applyBorder="1" applyAlignment="1">
      <alignment horizontal="center" vertical="center" wrapText="1"/>
    </xf>
    <xf numFmtId="43" fontId="14" fillId="0" borderId="1" xfId="1" applyFont="1" applyBorder="1" applyAlignment="1">
      <alignment horizontal="justify" vertical="center" wrapText="1"/>
    </xf>
    <xf numFmtId="43" fontId="14" fillId="0" borderId="1" xfId="0" applyNumberFormat="1" applyFont="1" applyBorder="1" applyAlignment="1">
      <alignment horizontal="justify" vertical="center" wrapText="1"/>
    </xf>
    <xf numFmtId="0" fontId="14" fillId="4" borderId="1" xfId="0" applyFont="1" applyFill="1" applyBorder="1" applyAlignment="1">
      <alignment horizontal="center" vertical="center" wrapText="1"/>
    </xf>
    <xf numFmtId="0" fontId="47" fillId="0" borderId="1" xfId="4" applyBorder="1" applyAlignment="1">
      <alignment horizontal="justify" vertical="center" wrapText="1"/>
    </xf>
    <xf numFmtId="43" fontId="0" fillId="0" borderId="0" xfId="1" applyFont="1"/>
    <xf numFmtId="0" fontId="46" fillId="0" borderId="1" xfId="0" applyFont="1" applyBorder="1" applyAlignment="1">
      <alignment horizontal="right" vertical="center" wrapText="1"/>
    </xf>
    <xf numFmtId="43" fontId="2" fillId="0" borderId="0" xfId="0" applyNumberFormat="1" applyFont="1" applyAlignment="1">
      <alignment vertical="center"/>
    </xf>
    <xf numFmtId="0" fontId="9"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53" fillId="0" borderId="1" xfId="0" applyFont="1" applyBorder="1" applyAlignment="1">
      <alignment horizontal="justify" vertical="center" wrapText="1"/>
    </xf>
    <xf numFmtId="0" fontId="52" fillId="0" borderId="1" xfId="0" applyFont="1" applyBorder="1" applyAlignment="1">
      <alignment horizontal="justify" vertical="center" wrapText="1"/>
    </xf>
    <xf numFmtId="10" fontId="38" fillId="0" borderId="1" xfId="0" applyNumberFormat="1" applyFont="1" applyBorder="1" applyAlignment="1">
      <alignment horizontal="center" vertical="center" wrapText="1"/>
    </xf>
    <xf numFmtId="9" fontId="38" fillId="0" borderId="1" xfId="0" applyNumberFormat="1" applyFont="1" applyBorder="1" applyAlignment="1">
      <alignment horizontal="center" vertical="center" wrapText="1"/>
    </xf>
    <xf numFmtId="0" fontId="54" fillId="0" borderId="1" xfId="0" applyFont="1" applyBorder="1" applyAlignment="1">
      <alignment horizontal="center" vertical="center" wrapText="1"/>
    </xf>
    <xf numFmtId="9" fontId="54" fillId="0" borderId="1" xfId="3" applyFont="1" applyBorder="1" applyAlignment="1">
      <alignment horizontal="center" vertical="center" wrapText="1"/>
    </xf>
    <xf numFmtId="0" fontId="54" fillId="0" borderId="1" xfId="0" applyFont="1" applyBorder="1" applyAlignment="1">
      <alignment horizontal="justify" vertical="center" wrapText="1"/>
    </xf>
    <xf numFmtId="0" fontId="14" fillId="0" borderId="1" xfId="0" applyFont="1" applyFill="1" applyBorder="1" applyAlignment="1">
      <alignment horizontal="left" vertical="center" wrapText="1"/>
    </xf>
    <xf numFmtId="43" fontId="14" fillId="0" borderId="1" xfId="1" applyFont="1" applyFill="1" applyBorder="1" applyAlignment="1">
      <alignment horizontal="center" vertical="center" wrapText="1"/>
    </xf>
    <xf numFmtId="3" fontId="14" fillId="0" borderId="1" xfId="0" applyNumberFormat="1" applyFont="1" applyBorder="1" applyAlignment="1">
      <alignment horizontal="right" vertical="center" wrapText="1"/>
    </xf>
    <xf numFmtId="4" fontId="14" fillId="0" borderId="1" xfId="0" applyNumberFormat="1" applyFont="1" applyBorder="1" applyAlignment="1">
      <alignment horizontal="right" vertical="center" wrapText="1"/>
    </xf>
    <xf numFmtId="0" fontId="14" fillId="0" borderId="0" xfId="0" applyFont="1" applyBorder="1" applyAlignment="1">
      <alignment horizontal="left" vertical="center" wrapText="1"/>
    </xf>
    <xf numFmtId="0" fontId="14" fillId="0" borderId="0" xfId="0" applyFont="1" applyBorder="1" applyAlignment="1">
      <alignment horizontal="right" vertical="center" wrapText="1"/>
    </xf>
    <xf numFmtId="4" fontId="14" fillId="0" borderId="0" xfId="0" applyNumberFormat="1" applyFont="1" applyBorder="1" applyAlignment="1">
      <alignment horizontal="right" vertical="center" wrapText="1"/>
    </xf>
    <xf numFmtId="0" fontId="0" fillId="0" borderId="0" xfId="0" applyAlignment="1">
      <alignment horizontal="left"/>
    </xf>
    <xf numFmtId="0" fontId="0" fillId="0" borderId="0" xfId="0" applyAlignment="1">
      <alignment horizontal="right"/>
    </xf>
    <xf numFmtId="4" fontId="0" fillId="0" borderId="0" xfId="0" applyNumberFormat="1" applyAlignment="1">
      <alignment horizontal="right"/>
    </xf>
    <xf numFmtId="0" fontId="21" fillId="0" borderId="1" xfId="0" applyFont="1" applyFill="1" applyBorder="1" applyAlignment="1">
      <alignment wrapText="1"/>
    </xf>
    <xf numFmtId="0" fontId="0" fillId="0" borderId="0" xfId="0" applyAlignment="1">
      <alignment vertical="center"/>
    </xf>
    <xf numFmtId="0" fontId="12" fillId="0" borderId="0" xfId="0" applyFont="1" applyFill="1" applyAlignment="1">
      <alignment vertical="center"/>
    </xf>
    <xf numFmtId="0" fontId="11" fillId="0" borderId="2" xfId="0" applyFont="1" applyFill="1" applyBorder="1" applyAlignment="1">
      <alignment horizontal="justify" vertical="center" wrapText="1"/>
    </xf>
    <xf numFmtId="0" fontId="5" fillId="0" borderId="0" xfId="0" applyFont="1" applyAlignment="1">
      <alignment vertical="center"/>
    </xf>
    <xf numFmtId="0" fontId="5" fillId="0" borderId="0" xfId="0" applyFont="1" applyAlignment="1"/>
    <xf numFmtId="0" fontId="0" fillId="0" borderId="0" xfId="0" applyAlignment="1"/>
    <xf numFmtId="0" fontId="49" fillId="0" borderId="1" xfId="0" applyFont="1" applyFill="1" applyBorder="1" applyAlignment="1">
      <alignment horizontal="justify" vertical="center" wrapText="1"/>
    </xf>
    <xf numFmtId="0" fontId="0" fillId="0" borderId="0" xfId="0" applyFill="1" applyAlignment="1">
      <alignment vertical="center"/>
    </xf>
    <xf numFmtId="0" fontId="49" fillId="0" borderId="1" xfId="0" applyFont="1" applyFill="1" applyBorder="1" applyAlignment="1">
      <alignment horizontal="left" vertical="center" wrapText="1"/>
    </xf>
    <xf numFmtId="0" fontId="48" fillId="0" borderId="1" xfId="0" applyFont="1" applyFill="1" applyBorder="1" applyAlignment="1">
      <alignment horizontal="left" vertical="center" wrapText="1"/>
    </xf>
    <xf numFmtId="0" fontId="14" fillId="0" borderId="2"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5" fillId="0" borderId="0" xfId="0" applyFont="1" applyFill="1" applyAlignment="1">
      <alignment vertical="center"/>
    </xf>
    <xf numFmtId="0" fontId="53" fillId="0" borderId="1" xfId="0" applyFont="1" applyFill="1" applyBorder="1" applyAlignment="1">
      <alignment horizontal="justify" vertical="center" wrapText="1"/>
    </xf>
    <xf numFmtId="0" fontId="40" fillId="4" borderId="1" xfId="0" applyFont="1" applyFill="1" applyBorder="1" applyAlignment="1">
      <alignment horizontal="center" vertical="center"/>
    </xf>
    <xf numFmtId="0" fontId="21" fillId="0" borderId="0" xfId="0" applyFont="1" applyAlignment="1">
      <alignment vertical="center"/>
    </xf>
    <xf numFmtId="0" fontId="56" fillId="0" borderId="1" xfId="0" applyFont="1" applyFill="1" applyBorder="1" applyAlignment="1">
      <alignment wrapText="1"/>
    </xf>
    <xf numFmtId="0" fontId="56" fillId="0" borderId="1" xfId="0" applyFont="1" applyFill="1" applyBorder="1" applyAlignment="1">
      <alignment horizontal="center" vertical="center" wrapText="1"/>
    </xf>
    <xf numFmtId="0" fontId="49" fillId="0" borderId="1" xfId="0" quotePrefix="1" applyFont="1" applyFill="1" applyBorder="1" applyAlignment="1">
      <alignment horizontal="center" vertical="center" wrapText="1"/>
    </xf>
    <xf numFmtId="0" fontId="30" fillId="0" borderId="1" xfId="0" applyFont="1" applyFill="1" applyBorder="1" applyAlignment="1">
      <alignment horizontal="center" vertical="center" wrapText="1"/>
    </xf>
    <xf numFmtId="0" fontId="20" fillId="5" borderId="2" xfId="0" applyFont="1" applyFill="1" applyBorder="1" applyAlignment="1">
      <alignment horizontal="justify" vertical="center" wrapText="1"/>
    </xf>
    <xf numFmtId="0" fontId="20" fillId="0" borderId="0" xfId="0" applyFont="1" applyAlignment="1">
      <alignment horizontal="center" wrapText="1"/>
    </xf>
    <xf numFmtId="0" fontId="64" fillId="0" borderId="0" xfId="0" applyFont="1" applyFill="1" applyAlignment="1">
      <alignment vertical="center"/>
    </xf>
    <xf numFmtId="0" fontId="64" fillId="0" borderId="0" xfId="0" applyFont="1" applyAlignment="1">
      <alignment vertical="center"/>
    </xf>
    <xf numFmtId="0" fontId="64" fillId="0" borderId="0" xfId="0" applyFont="1" applyAlignment="1"/>
    <xf numFmtId="0" fontId="64" fillId="0" borderId="0" xfId="0" applyFont="1"/>
    <xf numFmtId="0" fontId="26" fillId="0" borderId="2" xfId="0" applyFont="1" applyFill="1" applyBorder="1" applyAlignment="1">
      <alignment horizontal="justify" vertical="center" wrapText="1"/>
    </xf>
    <xf numFmtId="0" fontId="20" fillId="0" borderId="1" xfId="0" applyFont="1" applyFill="1" applyBorder="1" applyAlignment="1">
      <alignment horizontal="left" vertical="center" wrapText="1"/>
    </xf>
    <xf numFmtId="0" fontId="66"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32" fillId="0" borderId="1" xfId="0" applyFont="1" applyFill="1" applyBorder="1" applyAlignment="1">
      <alignment horizontal="justify" vertical="center" wrapText="1"/>
    </xf>
    <xf numFmtId="0" fontId="30" fillId="0" borderId="1" xfId="0" applyFont="1" applyBorder="1" applyAlignment="1">
      <alignment horizontal="center" vertical="center" wrapText="1"/>
    </xf>
    <xf numFmtId="43" fontId="30" fillId="0" borderId="1" xfId="1" applyFont="1" applyBorder="1" applyAlignment="1">
      <alignment vertical="center" wrapText="1"/>
    </xf>
    <xf numFmtId="0" fontId="18" fillId="5" borderId="1" xfId="0" applyFont="1" applyFill="1" applyBorder="1" applyAlignment="1">
      <alignment horizontal="center" vertical="center" wrapText="1"/>
    </xf>
    <xf numFmtId="0" fontId="18" fillId="5" borderId="1" xfId="0" applyFont="1" applyFill="1" applyBorder="1" applyAlignment="1">
      <alignment horizontal="justify" vertical="center" wrapText="1"/>
    </xf>
    <xf numFmtId="44" fontId="18" fillId="5" borderId="1" xfId="2" applyFont="1" applyFill="1" applyBorder="1" applyAlignment="1">
      <alignment horizontal="right" vertical="center" wrapText="1"/>
    </xf>
    <xf numFmtId="0" fontId="37"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43" fontId="46" fillId="5" borderId="1" xfId="0" applyNumberFormat="1" applyFont="1" applyFill="1" applyBorder="1" applyAlignment="1">
      <alignment horizontal="center" vertical="center" wrapText="1"/>
    </xf>
    <xf numFmtId="0" fontId="65" fillId="3" borderId="2" xfId="0" applyFont="1" applyFill="1" applyBorder="1" applyAlignment="1">
      <alignment horizontal="center" vertical="center" wrapText="1"/>
    </xf>
    <xf numFmtId="0" fontId="65" fillId="3" borderId="3" xfId="0" applyFont="1" applyFill="1" applyBorder="1" applyAlignment="1">
      <alignment horizontal="center" vertical="center" wrapText="1"/>
    </xf>
    <xf numFmtId="0" fontId="65" fillId="3" borderId="4" xfId="0" applyFont="1" applyFill="1" applyBorder="1" applyAlignment="1">
      <alignment horizontal="center" vertical="center" wrapText="1"/>
    </xf>
    <xf numFmtId="0" fontId="29" fillId="0" borderId="2" xfId="0" applyFont="1" applyFill="1" applyBorder="1" applyAlignment="1">
      <alignment horizontal="justify" vertical="center" wrapText="1"/>
    </xf>
    <xf numFmtId="0" fontId="29" fillId="0" borderId="3" xfId="0" applyFont="1" applyFill="1" applyBorder="1" applyAlignment="1">
      <alignment horizontal="justify" vertical="center" wrapText="1"/>
    </xf>
    <xf numFmtId="0" fontId="29" fillId="0" borderId="4" xfId="0" applyFont="1" applyFill="1" applyBorder="1" applyAlignment="1">
      <alignment horizontal="justify" vertical="center" wrapText="1"/>
    </xf>
    <xf numFmtId="0" fontId="25" fillId="0" borderId="2" xfId="0" applyFont="1" applyFill="1" applyBorder="1" applyAlignment="1">
      <alignment horizontal="justify" vertical="center" wrapText="1"/>
    </xf>
    <xf numFmtId="0" fontId="25" fillId="0" borderId="3" xfId="0" applyFont="1" applyFill="1" applyBorder="1" applyAlignment="1">
      <alignment horizontal="justify" vertical="center" wrapText="1"/>
    </xf>
    <xf numFmtId="0" fontId="25" fillId="0" borderId="4" xfId="0" applyFont="1" applyFill="1" applyBorder="1" applyAlignment="1">
      <alignment horizontal="justify" vertical="center" wrapText="1"/>
    </xf>
    <xf numFmtId="0" fontId="20" fillId="0" borderId="0" xfId="0" applyFont="1" applyAlignment="1">
      <alignment horizontal="left" wrapText="1"/>
    </xf>
    <xf numFmtId="0" fontId="20" fillId="0" borderId="0" xfId="0" applyFont="1" applyAlignment="1">
      <alignment horizontal="left" vertical="center"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44" fillId="3" borderId="1" xfId="0" applyFont="1" applyFill="1" applyBorder="1" applyAlignment="1">
      <alignment horizontal="justify" vertical="center" wrapText="1"/>
    </xf>
    <xf numFmtId="0" fontId="43" fillId="3" borderId="2"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29" fillId="5" borderId="0" xfId="0" applyFont="1" applyFill="1" applyAlignment="1">
      <alignment horizontal="left" vertical="center" wrapText="1"/>
    </xf>
    <xf numFmtId="0" fontId="44" fillId="3" borderId="5"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44" fillId="3"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42" fillId="3" borderId="1" xfId="0" applyFont="1" applyFill="1" applyBorder="1" applyAlignment="1">
      <alignment horizontal="justify" vertical="center" wrapText="1"/>
    </xf>
    <xf numFmtId="0" fontId="42" fillId="3" borderId="5" xfId="0" applyFont="1" applyFill="1" applyBorder="1" applyAlignment="1">
      <alignment horizontal="justify" vertical="center" wrapText="1"/>
    </xf>
    <xf numFmtId="0" fontId="42" fillId="3" borderId="8" xfId="0" applyFont="1" applyFill="1" applyBorder="1" applyAlignment="1">
      <alignment horizontal="justify" vertical="center" wrapText="1"/>
    </xf>
    <xf numFmtId="0" fontId="42" fillId="3" borderId="6" xfId="0" applyFont="1" applyFill="1" applyBorder="1" applyAlignment="1">
      <alignment horizontal="justify" vertical="center" wrapText="1"/>
    </xf>
    <xf numFmtId="0" fontId="14"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0" borderId="7" xfId="0" applyFont="1" applyBorder="1" applyAlignment="1">
      <alignment horizontal="left" vertical="center" wrapText="1"/>
    </xf>
    <xf numFmtId="0" fontId="22" fillId="0" borderId="0" xfId="0" applyFont="1" applyAlignment="1">
      <alignment horizontal="left" vertical="top" wrapText="1"/>
    </xf>
    <xf numFmtId="0" fontId="37" fillId="0" borderId="7" xfId="0" applyFont="1" applyFill="1" applyBorder="1" applyAlignment="1">
      <alignment horizontal="left" vertical="center" wrapText="1"/>
    </xf>
    <xf numFmtId="0" fontId="32" fillId="3" borderId="1" xfId="0" applyFont="1" applyFill="1" applyBorder="1" applyAlignment="1">
      <alignment horizontal="justify" vertical="center" wrapText="1"/>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28" fillId="0" borderId="0" xfId="0" applyFont="1" applyAlignment="1">
      <alignment horizontal="left" vertical="center" wrapText="1"/>
    </xf>
    <xf numFmtId="0" fontId="29" fillId="5" borderId="0" xfId="0" applyFont="1" applyFill="1" applyAlignment="1">
      <alignment horizontal="justify" vertical="center" wrapText="1"/>
    </xf>
    <xf numFmtId="0" fontId="32" fillId="4" borderId="2"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3" fillId="0" borderId="0" xfId="0" applyFont="1" applyAlignment="1">
      <alignment horizontal="justify" vertical="center" wrapText="1"/>
    </xf>
    <xf numFmtId="0" fontId="32" fillId="3" borderId="16" xfId="0" applyFont="1" applyFill="1" applyBorder="1" applyAlignment="1">
      <alignment horizontal="justify" vertical="center" wrapText="1"/>
    </xf>
    <xf numFmtId="0" fontId="37" fillId="3" borderId="6"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67" fillId="5" borderId="0" xfId="0" applyFont="1" applyFill="1" applyAlignment="1">
      <alignment horizontal="justify" vertical="justify"/>
    </xf>
    <xf numFmtId="0" fontId="36" fillId="5" borderId="11" xfId="0" applyFont="1" applyFill="1" applyBorder="1" applyAlignment="1">
      <alignment horizontal="left" vertical="center" wrapText="1" indent="5"/>
    </xf>
    <xf numFmtId="0" fontId="36" fillId="5" borderId="0" xfId="0" applyFont="1" applyFill="1" applyBorder="1" applyAlignment="1">
      <alignment horizontal="left" vertical="center" wrapText="1" indent="5"/>
    </xf>
    <xf numFmtId="0" fontId="36" fillId="5" borderId="12" xfId="0" applyFont="1" applyFill="1" applyBorder="1" applyAlignment="1">
      <alignment horizontal="left" vertical="center" wrapText="1" indent="5"/>
    </xf>
    <xf numFmtId="0" fontId="36" fillId="0" borderId="13" xfId="0" applyFont="1" applyBorder="1" applyAlignment="1">
      <alignment horizontal="left" vertical="center" wrapText="1" indent="5"/>
    </xf>
    <xf numFmtId="0" fontId="36" fillId="0" borderId="14" xfId="0" applyFont="1" applyBorder="1" applyAlignment="1">
      <alignment horizontal="left" vertical="center" wrapText="1" indent="5"/>
    </xf>
    <xf numFmtId="0" fontId="36" fillId="0" borderId="15" xfId="0" applyFont="1" applyBorder="1" applyAlignment="1">
      <alignment horizontal="left" vertical="center" wrapText="1" indent="5"/>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36" fillId="0" borderId="11" xfId="0" applyFont="1" applyBorder="1" applyAlignment="1">
      <alignment horizontal="left" vertical="center" wrapText="1" indent="5"/>
    </xf>
    <xf numFmtId="0" fontId="36" fillId="0" borderId="0" xfId="0" applyFont="1" applyBorder="1" applyAlignment="1">
      <alignment horizontal="left" vertical="center" wrapText="1" indent="5"/>
    </xf>
    <xf numFmtId="0" fontId="36" fillId="0" borderId="12" xfId="0" applyFont="1" applyBorder="1" applyAlignment="1">
      <alignment horizontal="left" vertical="center" wrapText="1" indent="5"/>
    </xf>
    <xf numFmtId="0" fontId="7" fillId="0" borderId="1" xfId="0" applyFont="1" applyBorder="1" applyAlignment="1">
      <alignment horizontal="justify" vertical="center" wrapText="1"/>
    </xf>
    <xf numFmtId="0" fontId="7" fillId="5" borderId="11" xfId="0" applyFont="1" applyFill="1" applyBorder="1" applyAlignment="1">
      <alignment vertical="center" wrapText="1"/>
    </xf>
    <xf numFmtId="0" fontId="7" fillId="5" borderId="0" xfId="0" applyFont="1" applyFill="1" applyBorder="1" applyAlignment="1">
      <alignment vertical="center" wrapText="1"/>
    </xf>
    <xf numFmtId="0" fontId="7" fillId="5" borderId="12" xfId="0" applyFont="1" applyFill="1" applyBorder="1" applyAlignment="1">
      <alignment vertical="center" wrapText="1"/>
    </xf>
    <xf numFmtId="0" fontId="8" fillId="4" borderId="1" xfId="0" applyFont="1" applyFill="1" applyBorder="1" applyAlignment="1">
      <alignment horizontal="center" vertical="center" wrapText="1"/>
    </xf>
    <xf numFmtId="0" fontId="7" fillId="0" borderId="9"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10" xfId="0" applyFont="1" applyBorder="1" applyAlignment="1">
      <alignment horizontal="justify" vertical="center" wrapText="1"/>
    </xf>
    <xf numFmtId="0" fontId="55" fillId="0" borderId="8" xfId="0" applyFont="1" applyBorder="1" applyAlignment="1">
      <alignment horizontal="center" vertical="center" wrapText="1"/>
    </xf>
    <xf numFmtId="0" fontId="55"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2" fontId="38" fillId="0" borderId="5" xfId="0" applyNumberFormat="1" applyFont="1" applyBorder="1" applyAlignment="1">
      <alignment horizontal="center" vertical="center" wrapText="1"/>
    </xf>
    <xf numFmtId="2" fontId="38" fillId="0" borderId="6" xfId="0" applyNumberFormat="1" applyFont="1" applyBorder="1" applyAlignment="1">
      <alignment horizontal="center" vertical="center" wrapText="1"/>
    </xf>
    <xf numFmtId="0" fontId="32" fillId="0" borderId="5" xfId="0" applyFont="1" applyFill="1" applyBorder="1" applyAlignment="1">
      <alignment horizontal="center" vertical="center" wrapText="1"/>
    </xf>
    <xf numFmtId="0" fontId="32" fillId="0" borderId="8" xfId="0" applyFont="1" applyFill="1" applyBorder="1" applyAlignment="1">
      <alignment horizontal="center" vertical="center" wrapText="1"/>
    </xf>
    <xf numFmtId="3" fontId="38" fillId="0" borderId="5" xfId="0" applyNumberFormat="1" applyFont="1" applyBorder="1" applyAlignment="1">
      <alignment horizontal="center" vertical="center" wrapText="1"/>
    </xf>
    <xf numFmtId="3" fontId="38" fillId="0" borderId="6" xfId="0" applyNumberFormat="1" applyFont="1" applyBorder="1" applyAlignment="1">
      <alignment horizontal="center" vertical="center" wrapText="1"/>
    </xf>
    <xf numFmtId="0" fontId="38" fillId="0" borderId="8" xfId="0" applyFont="1" applyBorder="1" applyAlignment="1">
      <alignment horizontal="center" vertical="center" wrapText="1"/>
    </xf>
    <xf numFmtId="4" fontId="38" fillId="0" borderId="5" xfId="0" applyNumberFormat="1" applyFont="1" applyBorder="1" applyAlignment="1">
      <alignment horizontal="center" vertical="center" wrapText="1"/>
    </xf>
    <xf numFmtId="4" fontId="38" fillId="0" borderId="6" xfId="0" applyNumberFormat="1" applyFont="1" applyBorder="1" applyAlignment="1">
      <alignment horizontal="center" vertical="center" wrapText="1"/>
    </xf>
    <xf numFmtId="0" fontId="7" fillId="0" borderId="0" xfId="0" applyFont="1" applyAlignment="1">
      <alignment horizontal="left" vertical="justify" wrapText="1"/>
    </xf>
    <xf numFmtId="0" fontId="55" fillId="0" borderId="5" xfId="0" applyFont="1" applyBorder="1" applyAlignment="1">
      <alignment horizontal="center" vertical="center" wrapText="1"/>
    </xf>
    <xf numFmtId="0" fontId="40"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32" fillId="3" borderId="2" xfId="0" applyFont="1" applyFill="1" applyBorder="1" applyAlignment="1">
      <alignment horizontal="justify" vertical="center" wrapText="1"/>
    </xf>
    <xf numFmtId="0" fontId="32" fillId="3" borderId="3" xfId="0" applyFont="1" applyFill="1" applyBorder="1" applyAlignment="1">
      <alignment horizontal="justify" vertical="center" wrapText="1"/>
    </xf>
    <xf numFmtId="0" fontId="32" fillId="3" borderId="4" xfId="0" applyFont="1" applyFill="1" applyBorder="1" applyAlignment="1">
      <alignment horizontal="justify"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horizontal="left" vertical="center"/>
    </xf>
    <xf numFmtId="0" fontId="20" fillId="0" borderId="0" xfId="0" applyFont="1" applyAlignment="1">
      <alignment horizontal="left" vertical="center"/>
    </xf>
    <xf numFmtId="0" fontId="4" fillId="0" borderId="0" xfId="0" applyFont="1" applyAlignment="1">
      <alignment horizontal="justify" vertical="center" wrapText="1"/>
    </xf>
    <xf numFmtId="0" fontId="3" fillId="0" borderId="0" xfId="0" applyFont="1" applyAlignment="1">
      <alignment horizontal="justify" vertical="center" wrapText="1"/>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30" fillId="5"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0" fillId="0" borderId="11" xfId="0" applyBorder="1" applyAlignment="1">
      <alignment horizontal="center" wrapText="1"/>
    </xf>
    <xf numFmtId="0" fontId="30" fillId="0" borderId="1" xfId="0" applyFont="1" applyBorder="1" applyAlignment="1">
      <alignment horizontal="left" vertical="center" wrapText="1"/>
    </xf>
    <xf numFmtId="0" fontId="7" fillId="0" borderId="0" xfId="0" applyFont="1" applyAlignment="1">
      <alignment horizontal="justify" vertical="center"/>
    </xf>
    <xf numFmtId="0" fontId="27" fillId="0" borderId="0" xfId="0" applyFont="1" applyAlignment="1">
      <alignment horizontal="center"/>
    </xf>
    <xf numFmtId="0" fontId="30" fillId="0" borderId="7" xfId="0" applyFont="1" applyBorder="1" applyAlignment="1">
      <alignment horizontal="left" vertical="center" wrapText="1"/>
    </xf>
    <xf numFmtId="0" fontId="31" fillId="0" borderId="7" xfId="0" applyFont="1" applyBorder="1" applyAlignment="1">
      <alignment horizontal="left" vertical="center" wrapText="1"/>
    </xf>
    <xf numFmtId="0" fontId="31" fillId="0" borderId="0" xfId="0" applyFont="1" applyAlignment="1">
      <alignment horizontal="left" vertical="center" wrapText="1"/>
    </xf>
    <xf numFmtId="0" fontId="30" fillId="3" borderId="1" xfId="0" applyFont="1" applyFill="1" applyBorder="1" applyAlignment="1">
      <alignment horizontal="center" wrapText="1"/>
    </xf>
    <xf numFmtId="0" fontId="30" fillId="0" borderId="2"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2" borderId="1" xfId="0" applyFont="1" applyFill="1" applyBorder="1" applyAlignment="1">
      <alignment horizontal="center" wrapText="1"/>
    </xf>
    <xf numFmtId="0" fontId="30" fillId="0" borderId="1" xfId="0" applyFont="1" applyFill="1" applyBorder="1" applyAlignment="1">
      <alignment horizont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2" borderId="1" xfId="0" applyFont="1" applyFill="1" applyBorder="1" applyAlignment="1">
      <alignment horizontal="justify" vertical="top" wrapText="1"/>
    </xf>
    <xf numFmtId="0" fontId="51"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justify" vertical="justify" wrapText="1"/>
    </xf>
    <xf numFmtId="0" fontId="21" fillId="0" borderId="6" xfId="0" applyFont="1" applyBorder="1" applyAlignment="1">
      <alignment horizontal="justify" vertical="justify" wrapText="1"/>
    </xf>
    <xf numFmtId="0" fontId="47" fillId="0" borderId="5" xfId="4" applyBorder="1" applyAlignment="1">
      <alignment horizontal="left" vertical="center" wrapText="1"/>
    </xf>
    <xf numFmtId="0" fontId="21" fillId="0" borderId="1" xfId="0" applyFont="1" applyBorder="1" applyAlignment="1">
      <alignment horizontal="left"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 xfId="0" applyFont="1" applyBorder="1" applyAlignment="1">
      <alignment horizont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1" fillId="0" borderId="1" xfId="0" applyFont="1" applyFill="1" applyBorder="1" applyAlignment="1">
      <alignment horizontal="center" wrapText="1"/>
    </xf>
    <xf numFmtId="0" fontId="51" fillId="0" borderId="5" xfId="0" applyFont="1" applyBorder="1" applyAlignment="1">
      <alignment horizontal="left" vertical="center" wrapText="1"/>
    </xf>
    <xf numFmtId="0" fontId="12" fillId="0" borderId="1" xfId="4" applyFont="1" applyBorder="1" applyAlignment="1">
      <alignment horizontal="left" vertical="center" wrapText="1"/>
    </xf>
    <xf numFmtId="0" fontId="28" fillId="0" borderId="1" xfId="0" applyFont="1" applyBorder="1" applyAlignment="1">
      <alignment horizontal="left" vertical="center" wrapText="1"/>
    </xf>
    <xf numFmtId="0" fontId="51" fillId="0" borderId="6" xfId="0" applyFont="1" applyBorder="1" applyAlignment="1">
      <alignment horizontal="left" vertical="center" wrapText="1"/>
    </xf>
    <xf numFmtId="0" fontId="21" fillId="0" borderId="5" xfId="0" applyFont="1" applyBorder="1" applyAlignment="1">
      <alignment horizontal="justify" vertical="top" wrapText="1"/>
    </xf>
    <xf numFmtId="0" fontId="21" fillId="0" borderId="6" xfId="0" applyFont="1" applyBorder="1" applyAlignment="1">
      <alignment horizontal="justify" vertical="top" wrapText="1"/>
    </xf>
    <xf numFmtId="0" fontId="21" fillId="0" borderId="1" xfId="0" applyFont="1" applyBorder="1" applyAlignment="1">
      <alignment horizontal="justify" vertical="top" wrapText="1"/>
    </xf>
    <xf numFmtId="0" fontId="21" fillId="3" borderId="1" xfId="0" applyFont="1" applyFill="1" applyBorder="1" applyAlignment="1">
      <alignment horizontal="center" wrapText="1"/>
    </xf>
    <xf numFmtId="0" fontId="30" fillId="0" borderId="1" xfId="0" applyFont="1" applyBorder="1" applyAlignment="1">
      <alignment horizontal="center" vertical="center" wrapText="1"/>
    </xf>
    <xf numFmtId="0" fontId="30" fillId="2" borderId="2" xfId="0" applyFont="1" applyFill="1" applyBorder="1" applyAlignment="1">
      <alignment horizontal="center" wrapText="1"/>
    </xf>
    <xf numFmtId="0" fontId="30" fillId="2" borderId="4" xfId="0" applyFont="1" applyFill="1" applyBorder="1" applyAlignment="1">
      <alignment horizontal="center" wrapText="1"/>
    </xf>
    <xf numFmtId="0" fontId="30" fillId="0"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51" fillId="0" borderId="5" xfId="0" applyFont="1" applyFill="1" applyBorder="1" applyAlignment="1">
      <alignment horizontal="left" vertical="center" wrapText="1"/>
    </xf>
    <xf numFmtId="0" fontId="40" fillId="4" borderId="2" xfId="0" applyFont="1" applyFill="1" applyBorder="1" applyAlignment="1">
      <alignment horizontal="center"/>
    </xf>
    <xf numFmtId="0" fontId="40" fillId="4" borderId="3" xfId="0" applyFont="1" applyFill="1" applyBorder="1" applyAlignment="1">
      <alignment horizontal="center"/>
    </xf>
    <xf numFmtId="0" fontId="40" fillId="4" borderId="4" xfId="0" applyFont="1" applyFill="1" applyBorder="1" applyAlignment="1">
      <alignment horizontal="center"/>
    </xf>
    <xf numFmtId="0" fontId="30" fillId="0" borderId="0" xfId="0" applyFont="1" applyAlignment="1">
      <alignment horizontal="justify"/>
    </xf>
    <xf numFmtId="0" fontId="30" fillId="0" borderId="2" xfId="0" applyFont="1" applyFill="1" applyBorder="1" applyAlignment="1">
      <alignment horizontal="center" wrapText="1"/>
    </xf>
    <xf numFmtId="0" fontId="30" fillId="0" borderId="4" xfId="0" applyFont="1" applyFill="1" applyBorder="1" applyAlignment="1">
      <alignment horizontal="center" wrapText="1"/>
    </xf>
  </cellXfs>
  <cellStyles count="5">
    <cellStyle name="Hipervínculo" xfId="4" builtinId="8"/>
    <cellStyle name="Millares" xfId="1" builtinId="3"/>
    <cellStyle name="Moneda" xfId="2" builtinId="4"/>
    <cellStyle name="Normal" xfId="0" builtinId="0"/>
    <cellStyle name="Porcentaje" xfId="3" builtinId="5"/>
  </cellStyles>
  <dxfs count="0"/>
  <tableStyles count="0" defaultTableStyle="TableStyleMedium2" defaultPivotStyle="PivotStyleLight16"/>
  <colors>
    <mruColors>
      <color rgb="FF4D1C1B"/>
      <color rgb="FF8E6900"/>
      <color rgb="FF996600"/>
      <color rgb="FFB69030"/>
      <color rgb="FFD1A32F"/>
      <color rgb="FF927740"/>
      <color rgb="FF95823D"/>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88894</xdr:colOff>
      <xdr:row>0</xdr:row>
      <xdr:rowOff>42335</xdr:rowOff>
    </xdr:from>
    <xdr:to>
      <xdr:col>1</xdr:col>
      <xdr:colOff>2221442</xdr:colOff>
      <xdr:row>4</xdr:row>
      <xdr:rowOff>138945</xdr:rowOff>
    </xdr:to>
    <xdr:pic>
      <xdr:nvPicPr>
        <xdr:cNvPr id="2"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stretch>
          <a:fillRect/>
        </a:stretch>
      </xdr:blipFill>
      <xdr:spPr>
        <a:xfrm>
          <a:off x="88894" y="42335"/>
          <a:ext cx="8628598" cy="858610"/>
        </a:xfrm>
        <a:prstGeom prst="rect">
          <a:avLst/>
        </a:prstGeom>
      </xdr:spPr>
    </xdr:pic>
    <xdr:clientData/>
  </xdr:twoCellAnchor>
  <xdr:twoCellAnchor editAs="oneCell">
    <xdr:from>
      <xdr:col>7</xdr:col>
      <xdr:colOff>0</xdr:colOff>
      <xdr:row>10</xdr:row>
      <xdr:rowOff>0</xdr:rowOff>
    </xdr:from>
    <xdr:to>
      <xdr:col>7</xdr:col>
      <xdr:colOff>304800</xdr:colOff>
      <xdr:row>10</xdr:row>
      <xdr:rowOff>304800</xdr:rowOff>
    </xdr:to>
    <xdr:sp macro="" textlink="">
      <xdr:nvSpPr>
        <xdr:cNvPr id="3" name="AutoShape 1" descr="Resultado de imagen de iap veracruz">
          <a:extLst>
            <a:ext uri="{FF2B5EF4-FFF2-40B4-BE49-F238E27FC236}">
              <a16:creationId xmlns:a16="http://schemas.microsoft.com/office/drawing/2014/main" xmlns="" id="{00000000-0008-0000-0000-000001040000}"/>
            </a:ext>
          </a:extLst>
        </xdr:cNvPr>
        <xdr:cNvSpPr>
          <a:spLocks noChangeAspect="1" noChangeArrowheads="1"/>
        </xdr:cNvSpPr>
      </xdr:nvSpPr>
      <xdr:spPr bwMode="auto">
        <a:xfrm>
          <a:off x="19497675" y="213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9</xdr:row>
      <xdr:rowOff>55034</xdr:rowOff>
    </xdr:to>
    <xdr:sp macro="" textlink="">
      <xdr:nvSpPr>
        <xdr:cNvPr id="4" name="AutoShape 2" descr="Resultado de imagen de iap veracruz">
          <a:extLst>
            <a:ext uri="{FF2B5EF4-FFF2-40B4-BE49-F238E27FC236}">
              <a16:creationId xmlns:a16="http://schemas.microsoft.com/office/drawing/2014/main" xmlns="" id="{00000000-0008-0000-0000-000002040000}"/>
            </a:ext>
          </a:extLst>
        </xdr:cNvPr>
        <xdr:cNvSpPr>
          <a:spLocks noChangeAspect="1" noChangeArrowheads="1"/>
        </xdr:cNvSpPr>
      </xdr:nvSpPr>
      <xdr:spPr bwMode="auto">
        <a:xfrm>
          <a:off x="17973675" y="1733550"/>
          <a:ext cx="304800" cy="302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1638277</xdr:colOff>
      <xdr:row>0</xdr:row>
      <xdr:rowOff>42333</xdr:rowOff>
    </xdr:from>
    <xdr:to>
      <xdr:col>2</xdr:col>
      <xdr:colOff>3301977</xdr:colOff>
      <xdr:row>3</xdr:row>
      <xdr:rowOff>158750</xdr:rowOff>
    </xdr:to>
    <xdr:pic>
      <xdr:nvPicPr>
        <xdr:cNvPr id="5" name="image1.pn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2"/>
        <a:srcRect/>
        <a:stretch>
          <a:fillRect/>
        </a:stretch>
      </xdr:blipFill>
      <xdr:spPr>
        <a:xfrm>
          <a:off x="14782777" y="42333"/>
          <a:ext cx="1663700" cy="687917"/>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61045</xdr:colOff>
      <xdr:row>0</xdr:row>
      <xdr:rowOff>27708</xdr:rowOff>
    </xdr:from>
    <xdr:to>
      <xdr:col>5</xdr:col>
      <xdr:colOff>1080654</xdr:colOff>
      <xdr:row>3</xdr:row>
      <xdr:rowOff>103908</xdr:rowOff>
    </xdr:to>
    <xdr:pic>
      <xdr:nvPicPr>
        <xdr:cNvPr id="3" name="2 Imagen">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61045" y="27708"/>
          <a:ext cx="5875627" cy="616527"/>
        </a:xfrm>
        <a:prstGeom prst="rect">
          <a:avLst/>
        </a:prstGeom>
      </xdr:spPr>
    </xdr:pic>
    <xdr:clientData/>
  </xdr:twoCellAnchor>
  <xdr:twoCellAnchor editAs="oneCell">
    <xdr:from>
      <xdr:col>6</xdr:col>
      <xdr:colOff>541384</xdr:colOff>
      <xdr:row>0</xdr:row>
      <xdr:rowOff>59532</xdr:rowOff>
    </xdr:from>
    <xdr:to>
      <xdr:col>7</xdr:col>
      <xdr:colOff>1081495</xdr:colOff>
      <xdr:row>2</xdr:row>
      <xdr:rowOff>154781</xdr:rowOff>
    </xdr:to>
    <xdr:pic>
      <xdr:nvPicPr>
        <xdr:cNvPr id="4" name="image1.png"/>
        <xdr:cNvPicPr/>
      </xdr:nvPicPr>
      <xdr:blipFill>
        <a:blip xmlns:r="http://schemas.openxmlformats.org/officeDocument/2006/relationships" r:embed="rId2"/>
        <a:srcRect/>
        <a:stretch>
          <a:fillRect/>
        </a:stretch>
      </xdr:blipFill>
      <xdr:spPr>
        <a:xfrm>
          <a:off x="6512693" y="59532"/>
          <a:ext cx="1690039" cy="455467"/>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55419</xdr:colOff>
      <xdr:row>0</xdr:row>
      <xdr:rowOff>27708</xdr:rowOff>
    </xdr:from>
    <xdr:to>
      <xdr:col>4</xdr:col>
      <xdr:colOff>71005</xdr:colOff>
      <xdr:row>3</xdr:row>
      <xdr:rowOff>102440</xdr:rowOff>
    </xdr:to>
    <xdr:pic>
      <xdr:nvPicPr>
        <xdr:cNvPr id="6" name="Imagen 5">
          <a:extLst>
            <a:ext uri="{FF2B5EF4-FFF2-40B4-BE49-F238E27FC236}">
              <a16:creationId xmlns:a16="http://schemas.microsoft.com/office/drawing/2014/main" xmlns="" id="{66C734B8-5615-43D1-97E6-B91D002A69F0}"/>
            </a:ext>
          </a:extLst>
        </xdr:cNvPr>
        <xdr:cNvPicPr>
          <a:picLocks noChangeAspect="1"/>
        </xdr:cNvPicPr>
      </xdr:nvPicPr>
      <xdr:blipFill>
        <a:blip xmlns:r="http://schemas.openxmlformats.org/officeDocument/2006/relationships" r:embed="rId1"/>
        <a:stretch>
          <a:fillRect/>
        </a:stretch>
      </xdr:blipFill>
      <xdr:spPr>
        <a:xfrm>
          <a:off x="55419" y="27708"/>
          <a:ext cx="7232072" cy="615059"/>
        </a:xfrm>
        <a:prstGeom prst="rect">
          <a:avLst/>
        </a:prstGeom>
      </xdr:spPr>
    </xdr:pic>
    <xdr:clientData/>
  </xdr:twoCellAnchor>
  <xdr:twoCellAnchor editAs="oneCell">
    <xdr:from>
      <xdr:col>6</xdr:col>
      <xdr:colOff>718705</xdr:colOff>
      <xdr:row>0</xdr:row>
      <xdr:rowOff>41562</xdr:rowOff>
    </xdr:from>
    <xdr:to>
      <xdr:col>7</xdr:col>
      <xdr:colOff>1137227</xdr:colOff>
      <xdr:row>3</xdr:row>
      <xdr:rowOff>44332</xdr:rowOff>
    </xdr:to>
    <xdr:pic>
      <xdr:nvPicPr>
        <xdr:cNvPr id="3" name="image1.png"/>
        <xdr:cNvPicPr/>
      </xdr:nvPicPr>
      <xdr:blipFill>
        <a:blip xmlns:r="http://schemas.openxmlformats.org/officeDocument/2006/relationships" r:embed="rId2"/>
        <a:srcRect/>
        <a:stretch>
          <a:fillRect/>
        </a:stretch>
      </xdr:blipFill>
      <xdr:spPr>
        <a:xfrm>
          <a:off x="7992341" y="41562"/>
          <a:ext cx="1720850" cy="543097"/>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64422</xdr:colOff>
      <xdr:row>0</xdr:row>
      <xdr:rowOff>35329</xdr:rowOff>
    </xdr:from>
    <xdr:to>
      <xdr:col>2</xdr:col>
      <xdr:colOff>881842</xdr:colOff>
      <xdr:row>3</xdr:row>
      <xdr:rowOff>35330</xdr:rowOff>
    </xdr:to>
    <xdr:pic>
      <xdr:nvPicPr>
        <xdr:cNvPr id="7" name="Imagen 6">
          <a:extLst>
            <a:ext uri="{FF2B5EF4-FFF2-40B4-BE49-F238E27FC236}">
              <a16:creationId xmlns:a16="http://schemas.microsoft.com/office/drawing/2014/main" xmlns="" id="{CE5688BA-6476-486F-B6FB-80B49E80F39F}"/>
            </a:ext>
          </a:extLst>
        </xdr:cNvPr>
        <xdr:cNvPicPr>
          <a:picLocks noChangeAspect="1"/>
        </xdr:cNvPicPr>
      </xdr:nvPicPr>
      <xdr:blipFill>
        <a:blip xmlns:r="http://schemas.openxmlformats.org/officeDocument/2006/relationships" r:embed="rId1"/>
        <a:stretch>
          <a:fillRect/>
        </a:stretch>
      </xdr:blipFill>
      <xdr:spPr>
        <a:xfrm>
          <a:off x="64422" y="35329"/>
          <a:ext cx="5823760" cy="548641"/>
        </a:xfrm>
        <a:prstGeom prst="rect">
          <a:avLst/>
        </a:prstGeom>
      </xdr:spPr>
    </xdr:pic>
    <xdr:clientData/>
  </xdr:twoCellAnchor>
  <xdr:twoCellAnchor editAs="oneCell">
    <xdr:from>
      <xdr:col>4</xdr:col>
      <xdr:colOff>860712</xdr:colOff>
      <xdr:row>0</xdr:row>
      <xdr:rowOff>27708</xdr:rowOff>
    </xdr:from>
    <xdr:to>
      <xdr:col>5</xdr:col>
      <xdr:colOff>923924</xdr:colOff>
      <xdr:row>3</xdr:row>
      <xdr:rowOff>30478</xdr:rowOff>
    </xdr:to>
    <xdr:pic>
      <xdr:nvPicPr>
        <xdr:cNvPr id="3" name="image1.png"/>
        <xdr:cNvPicPr/>
      </xdr:nvPicPr>
      <xdr:blipFill>
        <a:blip xmlns:r="http://schemas.openxmlformats.org/officeDocument/2006/relationships" r:embed="rId2"/>
        <a:srcRect/>
        <a:stretch>
          <a:fillRect/>
        </a:stretch>
      </xdr:blipFill>
      <xdr:spPr>
        <a:xfrm>
          <a:off x="6090803" y="27708"/>
          <a:ext cx="1572491" cy="543097"/>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62343</xdr:colOff>
      <xdr:row>0</xdr:row>
      <xdr:rowOff>27708</xdr:rowOff>
    </xdr:from>
    <xdr:to>
      <xdr:col>3</xdr:col>
      <xdr:colOff>1930977</xdr:colOff>
      <xdr:row>3</xdr:row>
      <xdr:rowOff>102440</xdr:rowOff>
    </xdr:to>
    <xdr:pic>
      <xdr:nvPicPr>
        <xdr:cNvPr id="6" name="Imagen 5">
          <a:extLst>
            <a:ext uri="{FF2B5EF4-FFF2-40B4-BE49-F238E27FC236}">
              <a16:creationId xmlns:a16="http://schemas.microsoft.com/office/drawing/2014/main" xmlns="" id="{558B093A-7908-4749-BA7A-53D5541F3902}"/>
            </a:ext>
          </a:extLst>
        </xdr:cNvPr>
        <xdr:cNvPicPr>
          <a:picLocks noChangeAspect="1"/>
        </xdr:cNvPicPr>
      </xdr:nvPicPr>
      <xdr:blipFill>
        <a:blip xmlns:r="http://schemas.openxmlformats.org/officeDocument/2006/relationships" r:embed="rId1"/>
        <a:stretch>
          <a:fillRect/>
        </a:stretch>
      </xdr:blipFill>
      <xdr:spPr>
        <a:xfrm>
          <a:off x="62343" y="27708"/>
          <a:ext cx="5576457" cy="615059"/>
        </a:xfrm>
        <a:prstGeom prst="rect">
          <a:avLst/>
        </a:prstGeom>
      </xdr:spPr>
    </xdr:pic>
    <xdr:clientData/>
  </xdr:twoCellAnchor>
  <xdr:twoCellAnchor editAs="oneCell">
    <xdr:from>
      <xdr:col>4</xdr:col>
      <xdr:colOff>716945</xdr:colOff>
      <xdr:row>0</xdr:row>
      <xdr:rowOff>43295</xdr:rowOff>
    </xdr:from>
    <xdr:to>
      <xdr:col>4</xdr:col>
      <xdr:colOff>2033127</xdr:colOff>
      <xdr:row>2</xdr:row>
      <xdr:rowOff>173181</xdr:rowOff>
    </xdr:to>
    <xdr:pic>
      <xdr:nvPicPr>
        <xdr:cNvPr id="4" name="image1.png"/>
        <xdr:cNvPicPr/>
      </xdr:nvPicPr>
      <xdr:blipFill>
        <a:blip xmlns:r="http://schemas.openxmlformats.org/officeDocument/2006/relationships" r:embed="rId2"/>
        <a:srcRect/>
        <a:stretch>
          <a:fillRect/>
        </a:stretch>
      </xdr:blipFill>
      <xdr:spPr>
        <a:xfrm>
          <a:off x="6244909" y="43295"/>
          <a:ext cx="1316182" cy="490104"/>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55416</xdr:colOff>
      <xdr:row>0</xdr:row>
      <xdr:rowOff>27708</xdr:rowOff>
    </xdr:from>
    <xdr:to>
      <xdr:col>2</xdr:col>
      <xdr:colOff>1511875</xdr:colOff>
      <xdr:row>3</xdr:row>
      <xdr:rowOff>102440</xdr:rowOff>
    </xdr:to>
    <xdr:pic>
      <xdr:nvPicPr>
        <xdr:cNvPr id="6" name="Imagen 5">
          <a:extLst>
            <a:ext uri="{FF2B5EF4-FFF2-40B4-BE49-F238E27FC236}">
              <a16:creationId xmlns:a16="http://schemas.microsoft.com/office/drawing/2014/main" xmlns="" id="{CECAA4EC-CB43-43BA-8680-AE854B3B9ACB}"/>
            </a:ext>
          </a:extLst>
        </xdr:cNvPr>
        <xdr:cNvPicPr>
          <a:picLocks noChangeAspect="1"/>
        </xdr:cNvPicPr>
      </xdr:nvPicPr>
      <xdr:blipFill>
        <a:blip xmlns:r="http://schemas.openxmlformats.org/officeDocument/2006/relationships" r:embed="rId1"/>
        <a:stretch>
          <a:fillRect/>
        </a:stretch>
      </xdr:blipFill>
      <xdr:spPr>
        <a:xfrm>
          <a:off x="55416" y="27708"/>
          <a:ext cx="5818909" cy="615059"/>
        </a:xfrm>
        <a:prstGeom prst="rect">
          <a:avLst/>
        </a:prstGeom>
      </xdr:spPr>
    </xdr:pic>
    <xdr:clientData/>
  </xdr:twoCellAnchor>
  <xdr:twoCellAnchor editAs="oneCell">
    <xdr:from>
      <xdr:col>3</xdr:col>
      <xdr:colOff>952499</xdr:colOff>
      <xdr:row>0</xdr:row>
      <xdr:rowOff>27708</xdr:rowOff>
    </xdr:from>
    <xdr:to>
      <xdr:col>4</xdr:col>
      <xdr:colOff>443344</xdr:colOff>
      <xdr:row>3</xdr:row>
      <xdr:rowOff>30478</xdr:rowOff>
    </xdr:to>
    <xdr:pic>
      <xdr:nvPicPr>
        <xdr:cNvPr id="3" name="image1.png"/>
        <xdr:cNvPicPr/>
      </xdr:nvPicPr>
      <xdr:blipFill>
        <a:blip xmlns:r="http://schemas.openxmlformats.org/officeDocument/2006/relationships" r:embed="rId2"/>
        <a:srcRect/>
        <a:stretch>
          <a:fillRect/>
        </a:stretch>
      </xdr:blipFill>
      <xdr:spPr>
        <a:xfrm>
          <a:off x="6778335" y="27708"/>
          <a:ext cx="1444336" cy="543097"/>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69269</xdr:colOff>
      <xdr:row>0</xdr:row>
      <xdr:rowOff>34635</xdr:rowOff>
    </xdr:from>
    <xdr:to>
      <xdr:col>5</xdr:col>
      <xdr:colOff>457200</xdr:colOff>
      <xdr:row>3</xdr:row>
      <xdr:rowOff>109367</xdr:rowOff>
    </xdr:to>
    <xdr:pic>
      <xdr:nvPicPr>
        <xdr:cNvPr id="2" name="Imagen 1">
          <a:extLst>
            <a:ext uri="{FF2B5EF4-FFF2-40B4-BE49-F238E27FC236}">
              <a16:creationId xmlns:a16="http://schemas.microsoft.com/office/drawing/2014/main" xmlns="" id="{663444DF-8431-443E-98C4-87F50B411020}"/>
            </a:ext>
          </a:extLst>
        </xdr:cNvPr>
        <xdr:cNvPicPr>
          <a:picLocks noChangeAspect="1"/>
        </xdr:cNvPicPr>
      </xdr:nvPicPr>
      <xdr:blipFill>
        <a:blip xmlns:r="http://schemas.openxmlformats.org/officeDocument/2006/relationships" r:embed="rId1"/>
        <a:stretch>
          <a:fillRect/>
        </a:stretch>
      </xdr:blipFill>
      <xdr:spPr>
        <a:xfrm>
          <a:off x="69269" y="34635"/>
          <a:ext cx="6674431" cy="646232"/>
        </a:xfrm>
        <a:prstGeom prst="rect">
          <a:avLst/>
        </a:prstGeom>
      </xdr:spPr>
    </xdr:pic>
    <xdr:clientData/>
  </xdr:twoCellAnchor>
  <xdr:twoCellAnchor editAs="oneCell">
    <xdr:from>
      <xdr:col>6</xdr:col>
      <xdr:colOff>728360</xdr:colOff>
      <xdr:row>0</xdr:row>
      <xdr:rowOff>34634</xdr:rowOff>
    </xdr:from>
    <xdr:to>
      <xdr:col>7</xdr:col>
      <xdr:colOff>1121017</xdr:colOff>
      <xdr:row>2</xdr:row>
      <xdr:rowOff>173845</xdr:rowOff>
    </xdr:to>
    <xdr:pic>
      <xdr:nvPicPr>
        <xdr:cNvPr id="3" name="image1.png"/>
        <xdr:cNvPicPr/>
      </xdr:nvPicPr>
      <xdr:blipFill>
        <a:blip xmlns:r="http://schemas.openxmlformats.org/officeDocument/2006/relationships" r:embed="rId2"/>
        <a:srcRect/>
        <a:stretch>
          <a:fillRect/>
        </a:stretch>
      </xdr:blipFill>
      <xdr:spPr>
        <a:xfrm>
          <a:off x="9758060" y="34634"/>
          <a:ext cx="1516608" cy="520211"/>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77931</xdr:colOff>
      <xdr:row>0</xdr:row>
      <xdr:rowOff>34635</xdr:rowOff>
    </xdr:from>
    <xdr:to>
      <xdr:col>2</xdr:col>
      <xdr:colOff>519546</xdr:colOff>
      <xdr:row>3</xdr:row>
      <xdr:rowOff>109367</xdr:rowOff>
    </xdr:to>
    <xdr:pic>
      <xdr:nvPicPr>
        <xdr:cNvPr id="7" name="Imagen 6">
          <a:extLst>
            <a:ext uri="{FF2B5EF4-FFF2-40B4-BE49-F238E27FC236}">
              <a16:creationId xmlns:a16="http://schemas.microsoft.com/office/drawing/2014/main" xmlns="" id="{65398E7A-A6F0-4189-B772-33B0B89C0E63}"/>
            </a:ext>
          </a:extLst>
        </xdr:cNvPr>
        <xdr:cNvPicPr>
          <a:picLocks noChangeAspect="1"/>
        </xdr:cNvPicPr>
      </xdr:nvPicPr>
      <xdr:blipFill>
        <a:blip xmlns:r="http://schemas.openxmlformats.org/officeDocument/2006/relationships" r:embed="rId1"/>
        <a:stretch>
          <a:fillRect/>
        </a:stretch>
      </xdr:blipFill>
      <xdr:spPr>
        <a:xfrm>
          <a:off x="77931" y="34635"/>
          <a:ext cx="5553942" cy="615059"/>
        </a:xfrm>
        <a:prstGeom prst="rect">
          <a:avLst/>
        </a:prstGeom>
      </xdr:spPr>
    </xdr:pic>
    <xdr:clientData/>
  </xdr:twoCellAnchor>
  <xdr:twoCellAnchor editAs="oneCell">
    <xdr:from>
      <xdr:col>4</xdr:col>
      <xdr:colOff>48481</xdr:colOff>
      <xdr:row>0</xdr:row>
      <xdr:rowOff>34635</xdr:rowOff>
    </xdr:from>
    <xdr:to>
      <xdr:col>4</xdr:col>
      <xdr:colOff>1468572</xdr:colOff>
      <xdr:row>3</xdr:row>
      <xdr:rowOff>37405</xdr:rowOff>
    </xdr:to>
    <xdr:pic>
      <xdr:nvPicPr>
        <xdr:cNvPr id="4" name="image1.png"/>
        <xdr:cNvPicPr/>
      </xdr:nvPicPr>
      <xdr:blipFill>
        <a:blip xmlns:r="http://schemas.openxmlformats.org/officeDocument/2006/relationships" r:embed="rId2"/>
        <a:srcRect/>
        <a:stretch>
          <a:fillRect/>
        </a:stretch>
      </xdr:blipFill>
      <xdr:spPr>
        <a:xfrm>
          <a:off x="6144481" y="34635"/>
          <a:ext cx="1420091" cy="543097"/>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53340</xdr:colOff>
      <xdr:row>0</xdr:row>
      <xdr:rowOff>38100</xdr:rowOff>
    </xdr:from>
    <xdr:to>
      <xdr:col>3</xdr:col>
      <xdr:colOff>937260</xdr:colOff>
      <xdr:row>4</xdr:row>
      <xdr:rowOff>71718</xdr:rowOff>
    </xdr:to>
    <xdr:pic>
      <xdr:nvPicPr>
        <xdr:cNvPr id="2" name="Imagen 1">
          <a:extLst>
            <a:ext uri="{FF2B5EF4-FFF2-40B4-BE49-F238E27FC236}">
              <a16:creationId xmlns:a16="http://schemas.microsoft.com/office/drawing/2014/main" xmlns="" id="{24CBB77B-4567-407A-AB63-C0F7D3C1B03F}"/>
            </a:ext>
          </a:extLst>
        </xdr:cNvPr>
        <xdr:cNvPicPr>
          <a:picLocks noChangeAspect="1"/>
        </xdr:cNvPicPr>
      </xdr:nvPicPr>
      <xdr:blipFill>
        <a:blip xmlns:r="http://schemas.openxmlformats.org/officeDocument/2006/relationships" r:embed="rId1"/>
        <a:stretch>
          <a:fillRect/>
        </a:stretch>
      </xdr:blipFill>
      <xdr:spPr>
        <a:xfrm>
          <a:off x="53340" y="38100"/>
          <a:ext cx="7239000" cy="765138"/>
        </a:xfrm>
        <a:prstGeom prst="rect">
          <a:avLst/>
        </a:prstGeom>
      </xdr:spPr>
    </xdr:pic>
    <xdr:clientData/>
  </xdr:twoCellAnchor>
  <xdr:twoCellAnchor editAs="oneCell">
    <xdr:from>
      <xdr:col>6</xdr:col>
      <xdr:colOff>291353</xdr:colOff>
      <xdr:row>0</xdr:row>
      <xdr:rowOff>62641</xdr:rowOff>
    </xdr:from>
    <xdr:to>
      <xdr:col>6</xdr:col>
      <xdr:colOff>2317151</xdr:colOff>
      <xdr:row>4</xdr:row>
      <xdr:rowOff>6611</xdr:rowOff>
    </xdr:to>
    <xdr:pic>
      <xdr:nvPicPr>
        <xdr:cNvPr id="3" name="image1.png"/>
        <xdr:cNvPicPr/>
      </xdr:nvPicPr>
      <xdr:blipFill>
        <a:blip xmlns:r="http://schemas.openxmlformats.org/officeDocument/2006/relationships" r:embed="rId2"/>
        <a:srcRect/>
        <a:stretch>
          <a:fillRect/>
        </a:stretch>
      </xdr:blipFill>
      <xdr:spPr>
        <a:xfrm>
          <a:off x="9321053" y="62641"/>
          <a:ext cx="2025798" cy="675490"/>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difver.gob.mx/wp-content/uploads/2018/10/Manual-de-Organizacion-del-SEDIF-2018.pdf" TargetMode="External"/><Relationship Id="rId2" Type="http://schemas.openxmlformats.org/officeDocument/2006/relationships/hyperlink" Target="http://www.difver.gob.mx/wp-content/uploads/2017/05/NUEVO-REGLAMENTO.pdf" TargetMode="External"/><Relationship Id="rId1" Type="http://schemas.openxmlformats.org/officeDocument/2006/relationships/hyperlink" Target="http://www.difver.gob.mx/wp-content/uploads/2017/05/Estructura-Org%C3%A1nica-DIF-Estatal-Veracruz.pdf"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difver.gob.mx/wp-content/uploads/2022/02/AVAN-Cuarto-trimestre-2021.pdf" TargetMode="External"/><Relationship Id="rId3" Type="http://schemas.openxmlformats.org/officeDocument/2006/relationships/hyperlink" Target="http://www.difver.gob.mx/wp-content/uploads/2022/02/AVAN-Cuarto-trimestre-2021.pdf" TargetMode="External"/><Relationship Id="rId7" Type="http://schemas.openxmlformats.org/officeDocument/2006/relationships/hyperlink" Target="http://www.difver.gob.mx/wp-content/uploads/2022/02/AVAN-Cuarto-trimestre-2021.pdf" TargetMode="External"/><Relationship Id="rId2" Type="http://schemas.openxmlformats.org/officeDocument/2006/relationships/hyperlink" Target="http://www.difver.gob.mx/wp-content/uploads/2022/02/AVAN-Cuarto-trimestre-2021.pdf" TargetMode="External"/><Relationship Id="rId1" Type="http://schemas.openxmlformats.org/officeDocument/2006/relationships/hyperlink" Target="http://www.difver.gob.mx/wp-content/uploads/2022/02/AVAN-Cuarto-trimestre-2021.pdf" TargetMode="External"/><Relationship Id="rId6" Type="http://schemas.openxmlformats.org/officeDocument/2006/relationships/hyperlink" Target="http://www.difver.gob.mx/wp-content/uploads/2022/02/AVAN-Cuarto-trimestre-2021.pdf" TargetMode="External"/><Relationship Id="rId11" Type="http://schemas.openxmlformats.org/officeDocument/2006/relationships/drawing" Target="../drawings/drawing8.xml"/><Relationship Id="rId5" Type="http://schemas.openxmlformats.org/officeDocument/2006/relationships/hyperlink" Target="http://www.difver.gob.mx/wp-content/uploads/2022/02/AVAN-Cuarto-trimestre-2021.pdf" TargetMode="External"/><Relationship Id="rId10" Type="http://schemas.openxmlformats.org/officeDocument/2006/relationships/printerSettings" Target="../printerSettings/printerSettings8.bin"/><Relationship Id="rId4" Type="http://schemas.openxmlformats.org/officeDocument/2006/relationships/hyperlink" Target="http://www.difver.gob.mx/wp-content/uploads/2022/02/AVAN-Cuarto-trimestre-2021.pdf" TargetMode="External"/><Relationship Id="rId9" Type="http://schemas.openxmlformats.org/officeDocument/2006/relationships/hyperlink" Target="http://www.difver.gob.mx/wp-content/uploads/2022/02/AVAN-Cuarto-trimestre-2021.pdf"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difver.gob.mx/2021/04/desayunos-escolares-frios/Capturas%20de%20pantalla%20(n&#250;mero%20de%20telef&#243;no%20y%20Encuesta%20de%20satisfacci&#243;n" TargetMode="External"/><Relationship Id="rId1" Type="http://schemas.openxmlformats.org/officeDocument/2006/relationships/hyperlink" Target="http://www.difver.gob.mx/transparencia2/proactiva/"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D117"/>
  <sheetViews>
    <sheetView tabSelected="1" topLeftCell="A31" zoomScale="60" zoomScaleNormal="60" zoomScaleSheetLayoutView="100" workbookViewId="0">
      <selection activeCell="B31" sqref="B31"/>
    </sheetView>
  </sheetViews>
  <sheetFormatPr baseColWidth="10" defaultColWidth="11.44140625" defaultRowHeight="14.4"/>
  <cols>
    <col min="1" max="1" width="95.6640625" style="5" customWidth="1"/>
    <col min="2" max="2" width="159.109375" style="7" customWidth="1"/>
    <col min="3" max="3" width="49.5546875" style="7" customWidth="1"/>
    <col min="4" max="4" width="15.88671875" style="7" customWidth="1"/>
    <col min="5" max="16384" width="11.44140625" style="7"/>
  </cols>
  <sheetData>
    <row r="5" spans="1:4" ht="18.600000000000001" customHeight="1"/>
    <row r="6" spans="1:4" ht="19.95" customHeight="1">
      <c r="A6" s="165" t="s">
        <v>632</v>
      </c>
      <c r="B6" s="165"/>
      <c r="C6" s="165"/>
    </row>
    <row r="7" spans="1:4" ht="19.95" customHeight="1">
      <c r="A7" s="165" t="s">
        <v>633</v>
      </c>
      <c r="B7" s="165"/>
      <c r="C7" s="165"/>
    </row>
    <row r="8" spans="1:4" ht="19.95" customHeight="1">
      <c r="A8" s="165" t="s">
        <v>634</v>
      </c>
      <c r="B8" s="165"/>
      <c r="C8" s="165"/>
    </row>
    <row r="9" spans="1:4" ht="19.95" customHeight="1">
      <c r="A9" s="166" t="s">
        <v>178</v>
      </c>
      <c r="B9" s="166"/>
      <c r="C9" s="166"/>
    </row>
    <row r="10" spans="1:4" ht="12.45" customHeight="1">
      <c r="A10" s="138"/>
      <c r="B10" s="34"/>
      <c r="C10" s="34"/>
    </row>
    <row r="11" spans="1:4" ht="38.4" customHeight="1">
      <c r="A11" s="48" t="s">
        <v>83</v>
      </c>
      <c r="B11" s="49" t="s">
        <v>206</v>
      </c>
      <c r="C11" s="50" t="s">
        <v>207</v>
      </c>
    </row>
    <row r="12" spans="1:4" s="38" customFormat="1" ht="21" customHeight="1">
      <c r="A12" s="167" t="s">
        <v>212</v>
      </c>
      <c r="B12" s="168"/>
      <c r="C12" s="169"/>
      <c r="D12" s="37"/>
    </row>
    <row r="13" spans="1:4" s="124" customFormat="1" ht="360.75" customHeight="1">
      <c r="A13" s="143" t="s">
        <v>171</v>
      </c>
      <c r="B13" s="119" t="s">
        <v>594</v>
      </c>
      <c r="C13" s="123" t="s">
        <v>595</v>
      </c>
      <c r="D13" s="137" t="s">
        <v>640</v>
      </c>
    </row>
    <row r="14" spans="1:4" s="124" customFormat="1" ht="309" customHeight="1">
      <c r="A14" s="143" t="s">
        <v>102</v>
      </c>
      <c r="B14" s="119" t="s">
        <v>596</v>
      </c>
      <c r="C14" s="123" t="s">
        <v>597</v>
      </c>
    </row>
    <row r="15" spans="1:4" s="124" customFormat="1" ht="183.75" customHeight="1">
      <c r="A15" s="143" t="s">
        <v>172</v>
      </c>
      <c r="B15" s="128" t="s">
        <v>598</v>
      </c>
      <c r="C15" s="125" t="s">
        <v>599</v>
      </c>
    </row>
    <row r="16" spans="1:4" s="124" customFormat="1" ht="155.25" customHeight="1">
      <c r="A16" s="143" t="s">
        <v>110</v>
      </c>
      <c r="B16" s="119" t="s">
        <v>265</v>
      </c>
      <c r="C16" s="126" t="s">
        <v>600</v>
      </c>
    </row>
    <row r="17" spans="1:3" s="124" customFormat="1" ht="408.6" customHeight="1">
      <c r="A17" s="127" t="s">
        <v>642</v>
      </c>
      <c r="B17" s="125" t="s">
        <v>601</v>
      </c>
      <c r="C17" s="128" t="s">
        <v>602</v>
      </c>
    </row>
    <row r="18" spans="1:3" s="124" customFormat="1" ht="230.25" customHeight="1">
      <c r="A18" s="143" t="s">
        <v>173</v>
      </c>
      <c r="B18" s="119" t="s">
        <v>641</v>
      </c>
      <c r="C18" s="123" t="s">
        <v>603</v>
      </c>
    </row>
    <row r="19" spans="1:3" s="118" customFormat="1" ht="21" customHeight="1">
      <c r="A19" s="156" t="s">
        <v>213</v>
      </c>
      <c r="B19" s="157"/>
      <c r="C19" s="158"/>
    </row>
    <row r="20" spans="1:3" s="117" customFormat="1" ht="187.5" customHeight="1">
      <c r="A20" s="143" t="s">
        <v>103</v>
      </c>
      <c r="B20" s="128" t="s">
        <v>639</v>
      </c>
      <c r="C20" s="135" t="s">
        <v>638</v>
      </c>
    </row>
    <row r="21" spans="1:3" s="124" customFormat="1" ht="222" customHeight="1">
      <c r="A21" s="143" t="s">
        <v>104</v>
      </c>
      <c r="B21" s="128" t="s">
        <v>604</v>
      </c>
      <c r="C21" s="125" t="s">
        <v>605</v>
      </c>
    </row>
    <row r="22" spans="1:3" s="124" customFormat="1" ht="155.4" customHeight="1">
      <c r="A22" s="143" t="s">
        <v>105</v>
      </c>
      <c r="B22" s="128" t="s">
        <v>606</v>
      </c>
      <c r="C22" s="126" t="s">
        <v>607</v>
      </c>
    </row>
    <row r="23" spans="1:3" s="124" customFormat="1" ht="82.5" customHeight="1">
      <c r="A23" s="143" t="s">
        <v>106</v>
      </c>
      <c r="B23" s="125" t="s">
        <v>608</v>
      </c>
      <c r="C23" s="125" t="s">
        <v>609</v>
      </c>
    </row>
    <row r="24" spans="1:3" s="124" customFormat="1" ht="409.5" customHeight="1">
      <c r="A24" s="143" t="s">
        <v>659</v>
      </c>
      <c r="B24" s="125" t="s">
        <v>610</v>
      </c>
      <c r="C24" s="128" t="s">
        <v>611</v>
      </c>
    </row>
    <row r="25" spans="1:3" s="118" customFormat="1" ht="21" customHeight="1">
      <c r="A25" s="156" t="s">
        <v>214</v>
      </c>
      <c r="B25" s="157"/>
      <c r="C25" s="158"/>
    </row>
    <row r="26" spans="1:3" s="124" customFormat="1" ht="195" customHeight="1">
      <c r="A26" s="143" t="s">
        <v>174</v>
      </c>
      <c r="B26" s="128" t="s">
        <v>266</v>
      </c>
      <c r="C26" s="125" t="s">
        <v>612</v>
      </c>
    </row>
    <row r="27" spans="1:3" s="124" customFormat="1" ht="119.25" customHeight="1">
      <c r="A27" s="143" t="s">
        <v>175</v>
      </c>
      <c r="B27" s="125" t="s">
        <v>267</v>
      </c>
      <c r="C27" s="145" t="s">
        <v>643</v>
      </c>
    </row>
    <row r="28" spans="1:3" s="124" customFormat="1" ht="159" customHeight="1">
      <c r="A28" s="143" t="s">
        <v>107</v>
      </c>
      <c r="B28" s="128" t="s">
        <v>613</v>
      </c>
      <c r="C28" s="144" t="s">
        <v>614</v>
      </c>
    </row>
    <row r="29" spans="1:3" s="118" customFormat="1" ht="21" customHeight="1">
      <c r="A29" s="156" t="s">
        <v>215</v>
      </c>
      <c r="B29" s="157"/>
      <c r="C29" s="158"/>
    </row>
    <row r="30" spans="1:3" s="124" customFormat="1" ht="409.6" customHeight="1">
      <c r="A30" s="143" t="s">
        <v>176</v>
      </c>
      <c r="B30" s="128" t="s">
        <v>615</v>
      </c>
      <c r="C30" s="125" t="s">
        <v>616</v>
      </c>
    </row>
    <row r="31" spans="1:3" s="124" customFormat="1" ht="140.25" customHeight="1">
      <c r="A31" s="143" t="s">
        <v>99</v>
      </c>
      <c r="B31" s="128" t="s">
        <v>268</v>
      </c>
      <c r="C31" s="125" t="s">
        <v>617</v>
      </c>
    </row>
    <row r="32" spans="1:3" s="124" customFormat="1" ht="267" customHeight="1">
      <c r="A32" s="143" t="s">
        <v>108</v>
      </c>
      <c r="B32" s="125" t="s">
        <v>618</v>
      </c>
      <c r="C32" s="146" t="s">
        <v>619</v>
      </c>
    </row>
    <row r="33" spans="1:3" s="124" customFormat="1" ht="409.5" customHeight="1">
      <c r="A33" s="143" t="s">
        <v>177</v>
      </c>
      <c r="B33" s="128" t="s">
        <v>269</v>
      </c>
      <c r="C33" s="126" t="s">
        <v>620</v>
      </c>
    </row>
    <row r="34" spans="1:3" s="124" customFormat="1" ht="75.599999999999994" customHeight="1">
      <c r="A34" s="159" t="s">
        <v>100</v>
      </c>
      <c r="B34" s="160"/>
      <c r="C34" s="161"/>
    </row>
    <row r="35" spans="1:3" s="124" customFormat="1" ht="83.4" customHeight="1">
      <c r="A35" s="162" t="s">
        <v>208</v>
      </c>
      <c r="B35" s="163"/>
      <c r="C35" s="164"/>
    </row>
    <row r="36" spans="1:3" s="124" customFormat="1">
      <c r="A36" s="139"/>
      <c r="B36" s="129"/>
      <c r="C36" s="129"/>
    </row>
    <row r="37" spans="1:3" s="124" customFormat="1">
      <c r="A37" s="139"/>
      <c r="B37" s="129"/>
      <c r="C37" s="129"/>
    </row>
    <row r="38" spans="1:3" s="124" customFormat="1">
      <c r="A38" s="139"/>
      <c r="B38" s="129"/>
      <c r="C38" s="129"/>
    </row>
    <row r="39" spans="1:3" s="124" customFormat="1">
      <c r="A39" s="139"/>
      <c r="B39" s="129"/>
      <c r="C39" s="129"/>
    </row>
    <row r="40" spans="1:3" s="124" customFormat="1">
      <c r="A40" s="139"/>
      <c r="B40" s="129"/>
      <c r="C40" s="129"/>
    </row>
    <row r="41" spans="1:3" s="124" customFormat="1">
      <c r="A41" s="139"/>
      <c r="B41" s="129"/>
      <c r="C41" s="129"/>
    </row>
    <row r="42" spans="1:3" s="124" customFormat="1">
      <c r="A42" s="139"/>
      <c r="B42" s="129"/>
      <c r="C42" s="129"/>
    </row>
    <row r="43" spans="1:3" s="124" customFormat="1">
      <c r="A43" s="139"/>
      <c r="B43" s="129"/>
      <c r="C43" s="129"/>
    </row>
    <row r="44" spans="1:3" s="124" customFormat="1">
      <c r="A44" s="139"/>
      <c r="B44" s="129"/>
      <c r="C44" s="129"/>
    </row>
    <row r="45" spans="1:3" s="124" customFormat="1">
      <c r="A45" s="139"/>
      <c r="B45" s="129"/>
      <c r="C45" s="129"/>
    </row>
    <row r="46" spans="1:3" s="124" customFormat="1">
      <c r="A46" s="139"/>
      <c r="B46" s="129"/>
      <c r="C46" s="129"/>
    </row>
    <row r="47" spans="1:3" s="124" customFormat="1">
      <c r="A47" s="139"/>
      <c r="B47" s="129"/>
      <c r="C47" s="129"/>
    </row>
    <row r="48" spans="1:3" s="124" customFormat="1">
      <c r="A48" s="139"/>
      <c r="B48" s="129"/>
      <c r="C48" s="129"/>
    </row>
    <row r="49" spans="1:3" s="124" customFormat="1">
      <c r="A49" s="139"/>
      <c r="B49" s="129"/>
      <c r="C49" s="129"/>
    </row>
    <row r="50" spans="1:3" s="124" customFormat="1">
      <c r="A50" s="139"/>
      <c r="B50" s="129"/>
      <c r="C50" s="129"/>
    </row>
    <row r="51" spans="1:3" s="124" customFormat="1">
      <c r="A51" s="139"/>
      <c r="B51" s="129"/>
      <c r="C51" s="129"/>
    </row>
    <row r="52" spans="1:3" s="124" customFormat="1">
      <c r="A52" s="139"/>
      <c r="B52" s="129"/>
      <c r="C52" s="129"/>
    </row>
    <row r="53" spans="1:3" s="117" customFormat="1">
      <c r="A53" s="140"/>
      <c r="B53" s="120"/>
      <c r="C53" s="120"/>
    </row>
    <row r="54" spans="1:3" s="117" customFormat="1">
      <c r="A54" s="140"/>
      <c r="B54" s="120"/>
      <c r="C54" s="120"/>
    </row>
    <row r="55" spans="1:3" s="117" customFormat="1">
      <c r="A55" s="140"/>
      <c r="B55" s="120"/>
      <c r="C55" s="120"/>
    </row>
    <row r="56" spans="1:3" s="117" customFormat="1">
      <c r="A56" s="140"/>
      <c r="B56" s="120"/>
      <c r="C56" s="120"/>
    </row>
    <row r="57" spans="1:3" s="117" customFormat="1">
      <c r="A57" s="140"/>
      <c r="B57" s="120"/>
      <c r="C57" s="120"/>
    </row>
    <row r="58" spans="1:3" s="117" customFormat="1">
      <c r="A58" s="140"/>
      <c r="B58" s="120"/>
      <c r="C58" s="120"/>
    </row>
    <row r="59" spans="1:3" s="117" customFormat="1">
      <c r="A59" s="140"/>
      <c r="B59" s="120"/>
      <c r="C59" s="120"/>
    </row>
    <row r="60" spans="1:3" s="117" customFormat="1">
      <c r="A60" s="140"/>
      <c r="B60" s="120"/>
      <c r="C60" s="120"/>
    </row>
    <row r="61" spans="1:3" s="117" customFormat="1">
      <c r="A61" s="140"/>
      <c r="B61" s="120"/>
      <c r="C61" s="120"/>
    </row>
    <row r="62" spans="1:3" s="117" customFormat="1">
      <c r="A62" s="140"/>
      <c r="B62" s="120"/>
      <c r="C62" s="120"/>
    </row>
    <row r="63" spans="1:3" s="117" customFormat="1">
      <c r="A63" s="140"/>
      <c r="B63" s="120"/>
      <c r="C63" s="120"/>
    </row>
    <row r="64" spans="1:3" s="122" customFormat="1">
      <c r="A64" s="141"/>
      <c r="B64" s="121"/>
      <c r="C64" s="121"/>
    </row>
    <row r="65" spans="1:3" s="122" customFormat="1">
      <c r="A65" s="141"/>
      <c r="B65" s="121"/>
      <c r="C65" s="121"/>
    </row>
    <row r="66" spans="1:3" s="122" customFormat="1">
      <c r="A66" s="141"/>
      <c r="B66" s="121"/>
      <c r="C66" s="121"/>
    </row>
    <row r="67" spans="1:3" s="122" customFormat="1">
      <c r="A67" s="141"/>
      <c r="B67" s="121"/>
      <c r="C67" s="121"/>
    </row>
    <row r="68" spans="1:3" s="122" customFormat="1">
      <c r="A68" s="141"/>
      <c r="B68" s="121"/>
      <c r="C68" s="121"/>
    </row>
    <row r="69" spans="1:3" s="122" customFormat="1">
      <c r="A69" s="141"/>
      <c r="B69" s="121"/>
      <c r="C69" s="121"/>
    </row>
    <row r="70" spans="1:3" s="122" customFormat="1">
      <c r="A70" s="141"/>
      <c r="B70" s="121"/>
      <c r="C70" s="121"/>
    </row>
    <row r="71" spans="1:3" s="122" customFormat="1">
      <c r="A71" s="141"/>
      <c r="B71" s="121"/>
      <c r="C71" s="121"/>
    </row>
    <row r="72" spans="1:3" s="122" customFormat="1">
      <c r="A72" s="141"/>
      <c r="B72" s="121"/>
      <c r="C72" s="121"/>
    </row>
    <row r="73" spans="1:3" s="122" customFormat="1">
      <c r="A73" s="141"/>
      <c r="B73" s="121"/>
      <c r="C73" s="121"/>
    </row>
    <row r="74" spans="1:3" s="122" customFormat="1">
      <c r="A74" s="141"/>
      <c r="B74" s="121"/>
      <c r="C74" s="121"/>
    </row>
    <row r="75" spans="1:3" s="122" customFormat="1">
      <c r="A75" s="141"/>
      <c r="B75" s="121"/>
      <c r="C75" s="121"/>
    </row>
    <row r="76" spans="1:3" s="122" customFormat="1">
      <c r="A76" s="141"/>
      <c r="B76" s="121"/>
      <c r="C76" s="121"/>
    </row>
    <row r="77" spans="1:3" s="122" customFormat="1">
      <c r="A77" s="141"/>
      <c r="B77" s="121"/>
      <c r="C77" s="121"/>
    </row>
    <row r="78" spans="1:3" s="122" customFormat="1">
      <c r="A78" s="141"/>
      <c r="B78" s="121"/>
      <c r="C78" s="121"/>
    </row>
    <row r="79" spans="1:3" s="122" customFormat="1">
      <c r="A79" s="141"/>
      <c r="B79" s="121"/>
      <c r="C79" s="121"/>
    </row>
    <row r="80" spans="1:3" s="122" customFormat="1">
      <c r="A80" s="141"/>
      <c r="B80" s="121"/>
      <c r="C80" s="121"/>
    </row>
    <row r="81" spans="1:3" s="122" customFormat="1">
      <c r="A81" s="141"/>
      <c r="B81" s="121"/>
      <c r="C81" s="121"/>
    </row>
    <row r="82" spans="1:3" s="122" customFormat="1">
      <c r="A82" s="141"/>
      <c r="B82" s="121"/>
      <c r="C82" s="121"/>
    </row>
    <row r="83" spans="1:3" s="122" customFormat="1">
      <c r="A83" s="141"/>
      <c r="B83" s="121"/>
      <c r="C83" s="121"/>
    </row>
    <row r="84" spans="1:3" s="122" customFormat="1">
      <c r="A84" s="141"/>
      <c r="B84" s="121"/>
      <c r="C84" s="121"/>
    </row>
    <row r="85" spans="1:3" s="122" customFormat="1">
      <c r="A85" s="141"/>
      <c r="B85" s="121"/>
      <c r="C85" s="121"/>
    </row>
    <row r="86" spans="1:3" s="122" customFormat="1">
      <c r="A86" s="141"/>
      <c r="B86" s="121"/>
      <c r="C86" s="121"/>
    </row>
    <row r="87" spans="1:3" s="122" customFormat="1">
      <c r="A87" s="141"/>
      <c r="B87" s="121"/>
      <c r="C87" s="121"/>
    </row>
    <row r="88" spans="1:3" s="122" customFormat="1">
      <c r="A88" s="141"/>
      <c r="B88" s="121"/>
      <c r="C88" s="121"/>
    </row>
    <row r="89" spans="1:3" s="122" customFormat="1">
      <c r="A89" s="141"/>
      <c r="B89" s="121"/>
      <c r="C89" s="121"/>
    </row>
    <row r="90" spans="1:3" s="122" customFormat="1">
      <c r="A90" s="141"/>
      <c r="B90" s="121"/>
      <c r="C90" s="121"/>
    </row>
    <row r="91" spans="1:3" s="122" customFormat="1">
      <c r="A91" s="141"/>
      <c r="B91" s="121"/>
      <c r="C91" s="121"/>
    </row>
    <row r="92" spans="1:3" s="122" customFormat="1">
      <c r="A92" s="141"/>
      <c r="B92" s="121"/>
      <c r="C92" s="121"/>
    </row>
    <row r="93" spans="1:3" s="122" customFormat="1">
      <c r="A93" s="141"/>
      <c r="B93" s="121"/>
      <c r="C93" s="121"/>
    </row>
    <row r="94" spans="1:3" s="122" customFormat="1">
      <c r="A94" s="141"/>
      <c r="B94" s="121"/>
      <c r="C94" s="121"/>
    </row>
    <row r="95" spans="1:3" s="122" customFormat="1">
      <c r="A95" s="141"/>
      <c r="B95" s="121"/>
      <c r="C95" s="121"/>
    </row>
    <row r="96" spans="1:3" s="122" customFormat="1">
      <c r="A96" s="141"/>
      <c r="B96" s="121"/>
      <c r="C96" s="121"/>
    </row>
    <row r="97" spans="1:3" s="122" customFormat="1">
      <c r="A97" s="141"/>
      <c r="B97" s="121"/>
      <c r="C97" s="121"/>
    </row>
    <row r="98" spans="1:3" s="122" customFormat="1">
      <c r="A98" s="141"/>
      <c r="B98" s="121"/>
      <c r="C98" s="121"/>
    </row>
    <row r="99" spans="1:3" s="122" customFormat="1">
      <c r="A99" s="141"/>
      <c r="B99" s="121"/>
      <c r="C99" s="121"/>
    </row>
    <row r="100" spans="1:3" s="122" customFormat="1">
      <c r="A100" s="141"/>
      <c r="B100" s="121"/>
      <c r="C100" s="121"/>
    </row>
    <row r="101" spans="1:3" s="122" customFormat="1">
      <c r="A101" s="141"/>
      <c r="B101" s="121"/>
      <c r="C101" s="121"/>
    </row>
    <row r="102" spans="1:3" s="122" customFormat="1">
      <c r="A102" s="141"/>
      <c r="B102" s="121"/>
      <c r="C102" s="121"/>
    </row>
    <row r="103" spans="1:3" s="122" customFormat="1">
      <c r="A103" s="141"/>
      <c r="B103" s="121"/>
      <c r="C103" s="121"/>
    </row>
    <row r="104" spans="1:3">
      <c r="A104" s="142"/>
      <c r="B104" s="3"/>
      <c r="C104" s="3"/>
    </row>
    <row r="105" spans="1:3">
      <c r="A105" s="142"/>
      <c r="B105" s="3"/>
      <c r="C105" s="3"/>
    </row>
    <row r="106" spans="1:3">
      <c r="A106" s="142"/>
      <c r="B106" s="3"/>
      <c r="C106" s="3"/>
    </row>
    <row r="107" spans="1:3">
      <c r="A107" s="142"/>
      <c r="B107" s="3"/>
      <c r="C107" s="3"/>
    </row>
    <row r="108" spans="1:3">
      <c r="A108" s="142"/>
      <c r="B108" s="3"/>
      <c r="C108" s="3"/>
    </row>
    <row r="109" spans="1:3">
      <c r="A109" s="142"/>
      <c r="B109" s="3"/>
      <c r="C109" s="3"/>
    </row>
    <row r="110" spans="1:3">
      <c r="A110" s="142"/>
      <c r="B110" s="3"/>
      <c r="C110" s="3"/>
    </row>
    <row r="111" spans="1:3">
      <c r="A111" s="142"/>
      <c r="B111" s="3"/>
      <c r="C111" s="3"/>
    </row>
    <row r="112" spans="1:3">
      <c r="A112" s="142"/>
      <c r="B112" s="3"/>
      <c r="C112" s="3"/>
    </row>
    <row r="113" spans="1:3">
      <c r="A113" s="142"/>
      <c r="B113" s="3"/>
      <c r="C113" s="3"/>
    </row>
    <row r="114" spans="1:3">
      <c r="A114" s="142"/>
      <c r="B114" s="3"/>
      <c r="C114" s="3"/>
    </row>
    <row r="115" spans="1:3">
      <c r="A115" s="142"/>
      <c r="B115" s="3"/>
      <c r="C115" s="3"/>
    </row>
    <row r="116" spans="1:3">
      <c r="A116" s="142"/>
      <c r="B116" s="3"/>
      <c r="C116" s="3"/>
    </row>
    <row r="117" spans="1:3">
      <c r="A117" s="142"/>
      <c r="B117" s="3"/>
      <c r="C117" s="3"/>
    </row>
  </sheetData>
  <mergeCells count="10">
    <mergeCell ref="A25:C25"/>
    <mergeCell ref="A29:C29"/>
    <mergeCell ref="A34:C34"/>
    <mergeCell ref="A35:C35"/>
    <mergeCell ref="A6:C6"/>
    <mergeCell ref="A7:C7"/>
    <mergeCell ref="A8:C8"/>
    <mergeCell ref="A9:C9"/>
    <mergeCell ref="A12:C12"/>
    <mergeCell ref="A19:C19"/>
  </mergeCells>
  <pageMargins left="0.7" right="0.7" top="0.75" bottom="0.75" header="0.3" footer="0.3"/>
  <pageSetup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68"/>
  <sheetViews>
    <sheetView topLeftCell="A46" zoomScale="110" zoomScaleNormal="110" workbookViewId="0">
      <selection activeCell="C68" sqref="C68"/>
    </sheetView>
  </sheetViews>
  <sheetFormatPr baseColWidth="10" defaultRowHeight="14.4"/>
  <cols>
    <col min="1" max="1" width="11.88671875" customWidth="1"/>
    <col min="2" max="2" width="7.44140625" style="2" customWidth="1"/>
    <col min="3" max="3" width="17.88671875" customWidth="1"/>
    <col min="4" max="8" width="16.6640625" customWidth="1"/>
  </cols>
  <sheetData>
    <row r="4" spans="1:8" s="7" customFormat="1" ht="15.6" customHeight="1">
      <c r="B4" s="2"/>
    </row>
    <row r="5" spans="1:8" s="7" customFormat="1" ht="19.95" customHeight="1">
      <c r="A5" s="165" t="s">
        <v>632</v>
      </c>
      <c r="B5" s="165"/>
      <c r="C5" s="165"/>
      <c r="D5" s="165"/>
      <c r="E5" s="165"/>
      <c r="F5" s="165"/>
      <c r="G5" s="165"/>
      <c r="H5" s="165"/>
    </row>
    <row r="6" spans="1:8" s="7" customFormat="1" ht="19.95" customHeight="1">
      <c r="A6" s="165" t="s">
        <v>633</v>
      </c>
      <c r="B6" s="165"/>
      <c r="C6" s="165"/>
      <c r="D6" s="165"/>
      <c r="E6" s="165"/>
      <c r="F6" s="165"/>
      <c r="G6" s="165"/>
      <c r="H6" s="165"/>
    </row>
    <row r="7" spans="1:8" s="7" customFormat="1" ht="39" customHeight="1">
      <c r="A7" s="165" t="s">
        <v>634</v>
      </c>
      <c r="B7" s="165"/>
      <c r="C7" s="165"/>
      <c r="D7" s="165"/>
      <c r="E7" s="165"/>
      <c r="F7" s="165"/>
      <c r="G7" s="165"/>
      <c r="H7" s="165"/>
    </row>
    <row r="8" spans="1:8" s="11" customFormat="1" ht="19.95" customHeight="1">
      <c r="A8" s="165" t="s">
        <v>109</v>
      </c>
      <c r="B8" s="165"/>
      <c r="C8" s="165"/>
      <c r="D8" s="165"/>
      <c r="E8" s="165"/>
      <c r="F8" s="165"/>
      <c r="G8" s="165"/>
      <c r="H8" s="165"/>
    </row>
    <row r="9" spans="1:8" s="11" customFormat="1" ht="12.45" customHeight="1">
      <c r="B9" s="12"/>
    </row>
    <row r="10" spans="1:8" s="11" customFormat="1" ht="25.5" customHeight="1">
      <c r="A10" s="177" t="s">
        <v>0</v>
      </c>
      <c r="B10" s="177"/>
      <c r="C10" s="51" t="s">
        <v>1</v>
      </c>
      <c r="D10" s="51" t="s">
        <v>2</v>
      </c>
      <c r="E10" s="51" t="s">
        <v>3</v>
      </c>
      <c r="F10" s="51" t="s">
        <v>84</v>
      </c>
      <c r="G10" s="51" t="s">
        <v>85</v>
      </c>
      <c r="H10" s="51" t="s">
        <v>86</v>
      </c>
    </row>
    <row r="11" spans="1:8" s="11" customFormat="1" ht="24.6" customHeight="1">
      <c r="A11" s="178" t="s">
        <v>4</v>
      </c>
      <c r="B11" s="13">
        <v>1100</v>
      </c>
      <c r="C11" s="14" t="s">
        <v>5</v>
      </c>
      <c r="D11" s="14" t="s">
        <v>6</v>
      </c>
      <c r="E11" s="14" t="s">
        <v>6</v>
      </c>
      <c r="F11" s="14" t="s">
        <v>6</v>
      </c>
      <c r="G11" s="14" t="s">
        <v>6</v>
      </c>
      <c r="H11" s="14" t="s">
        <v>6</v>
      </c>
    </row>
    <row r="12" spans="1:8" s="11" customFormat="1" ht="23.4">
      <c r="A12" s="178"/>
      <c r="B12" s="13">
        <v>1200</v>
      </c>
      <c r="C12" s="14" t="s">
        <v>7</v>
      </c>
      <c r="D12" s="14" t="s">
        <v>6</v>
      </c>
      <c r="E12" s="14" t="s">
        <v>6</v>
      </c>
      <c r="F12" s="14" t="s">
        <v>6</v>
      </c>
      <c r="G12" s="14" t="s">
        <v>6</v>
      </c>
      <c r="H12" s="14" t="s">
        <v>6</v>
      </c>
    </row>
    <row r="13" spans="1:8" s="11" customFormat="1" ht="15.6">
      <c r="A13" s="178"/>
      <c r="B13" s="13">
        <v>1300</v>
      </c>
      <c r="C13" s="14" t="s">
        <v>8</v>
      </c>
      <c r="D13" s="14" t="s">
        <v>6</v>
      </c>
      <c r="E13" s="14" t="s">
        <v>6</v>
      </c>
      <c r="F13" s="14" t="s">
        <v>6</v>
      </c>
      <c r="G13" s="14" t="s">
        <v>6</v>
      </c>
      <c r="H13" s="14" t="s">
        <v>6</v>
      </c>
    </row>
    <row r="14" spans="1:8" s="11" customFormat="1" ht="13.8">
      <c r="A14" s="178"/>
      <c r="B14" s="13">
        <v>1400</v>
      </c>
      <c r="C14" s="14" t="s">
        <v>9</v>
      </c>
      <c r="D14" s="14" t="s">
        <v>6</v>
      </c>
      <c r="E14" s="14" t="s">
        <v>6</v>
      </c>
      <c r="F14" s="14" t="s">
        <v>6</v>
      </c>
      <c r="G14" s="14" t="s">
        <v>6</v>
      </c>
      <c r="H14" s="14" t="s">
        <v>6</v>
      </c>
    </row>
    <row r="15" spans="1:8" s="11" customFormat="1" ht="21" customHeight="1">
      <c r="A15" s="178"/>
      <c r="B15" s="13">
        <v>1500</v>
      </c>
      <c r="C15" s="14" t="s">
        <v>10</v>
      </c>
      <c r="D15" s="14" t="s">
        <v>6</v>
      </c>
      <c r="E15" s="14" t="s">
        <v>6</v>
      </c>
      <c r="F15" s="14" t="s">
        <v>6</v>
      </c>
      <c r="G15" s="14" t="s">
        <v>6</v>
      </c>
      <c r="H15" s="14" t="s">
        <v>6</v>
      </c>
    </row>
    <row r="16" spans="1:8" s="11" customFormat="1" ht="13.8">
      <c r="A16" s="178"/>
      <c r="B16" s="13">
        <v>1600</v>
      </c>
      <c r="C16" s="14" t="s">
        <v>11</v>
      </c>
      <c r="D16" s="14" t="s">
        <v>6</v>
      </c>
      <c r="E16" s="14" t="s">
        <v>6</v>
      </c>
      <c r="F16" s="14" t="s">
        <v>6</v>
      </c>
      <c r="G16" s="14" t="s">
        <v>6</v>
      </c>
      <c r="H16" s="14" t="s">
        <v>6</v>
      </c>
    </row>
    <row r="17" spans="1:8" s="11" customFormat="1" ht="15.6">
      <c r="A17" s="178"/>
      <c r="B17" s="13">
        <v>1700</v>
      </c>
      <c r="C17" s="14" t="s">
        <v>12</v>
      </c>
      <c r="D17" s="14" t="s">
        <v>6</v>
      </c>
      <c r="E17" s="14" t="s">
        <v>6</v>
      </c>
      <c r="F17" s="14" t="s">
        <v>6</v>
      </c>
      <c r="G17" s="14" t="s">
        <v>6</v>
      </c>
      <c r="H17" s="14" t="s">
        <v>6</v>
      </c>
    </row>
    <row r="18" spans="1:8" s="11" customFormat="1" ht="15" customHeight="1">
      <c r="A18" s="178"/>
      <c r="B18" s="171" t="s">
        <v>13</v>
      </c>
      <c r="C18" s="172"/>
      <c r="D18" s="43"/>
      <c r="E18" s="43"/>
      <c r="F18" s="43"/>
      <c r="G18" s="43"/>
      <c r="H18" s="43"/>
    </row>
    <row r="19" spans="1:8" s="11" customFormat="1" ht="31.2">
      <c r="A19" s="179" t="s">
        <v>14</v>
      </c>
      <c r="B19" s="13">
        <v>2100</v>
      </c>
      <c r="C19" s="14" t="s">
        <v>15</v>
      </c>
      <c r="D19" s="14" t="s">
        <v>6</v>
      </c>
      <c r="E19" s="14" t="s">
        <v>6</v>
      </c>
      <c r="F19" s="14" t="s">
        <v>6</v>
      </c>
      <c r="G19" s="14" t="s">
        <v>6</v>
      </c>
      <c r="H19" s="14" t="s">
        <v>6</v>
      </c>
    </row>
    <row r="20" spans="1:8" s="11" customFormat="1" ht="13.8">
      <c r="A20" s="180"/>
      <c r="B20" s="13">
        <v>2200</v>
      </c>
      <c r="C20" s="14" t="s">
        <v>16</v>
      </c>
      <c r="D20" s="14" t="s">
        <v>6</v>
      </c>
      <c r="E20" s="14" t="s">
        <v>6</v>
      </c>
      <c r="F20" s="14" t="s">
        <v>6</v>
      </c>
      <c r="G20" s="14" t="s">
        <v>6</v>
      </c>
      <c r="H20" s="14" t="s">
        <v>6</v>
      </c>
    </row>
    <row r="21" spans="1:8" s="11" customFormat="1" ht="33" customHeight="1">
      <c r="A21" s="180"/>
      <c r="B21" s="13">
        <v>2300</v>
      </c>
      <c r="C21" s="14" t="s">
        <v>17</v>
      </c>
      <c r="D21" s="14" t="s">
        <v>6</v>
      </c>
      <c r="E21" s="14" t="s">
        <v>6</v>
      </c>
      <c r="F21" s="14" t="s">
        <v>6</v>
      </c>
      <c r="G21" s="14" t="s">
        <v>6</v>
      </c>
      <c r="H21" s="14" t="s">
        <v>6</v>
      </c>
    </row>
    <row r="22" spans="1:8" s="11" customFormat="1" ht="29.4" customHeight="1">
      <c r="A22" s="180"/>
      <c r="B22" s="13">
        <v>2400</v>
      </c>
      <c r="C22" s="14" t="s">
        <v>18</v>
      </c>
      <c r="D22" s="14" t="s">
        <v>6</v>
      </c>
      <c r="E22" s="14" t="s">
        <v>6</v>
      </c>
      <c r="F22" s="14" t="s">
        <v>6</v>
      </c>
      <c r="G22" s="14" t="s">
        <v>6</v>
      </c>
      <c r="H22" s="14" t="s">
        <v>6</v>
      </c>
    </row>
    <row r="23" spans="1:8" s="11" customFormat="1" ht="26.4" customHeight="1">
      <c r="A23" s="180"/>
      <c r="B23" s="13">
        <v>2500</v>
      </c>
      <c r="C23" s="14" t="s">
        <v>19</v>
      </c>
      <c r="D23" s="14" t="s">
        <v>6</v>
      </c>
      <c r="E23" s="14" t="s">
        <v>6</v>
      </c>
      <c r="F23" s="14" t="s">
        <v>6</v>
      </c>
      <c r="G23" s="14" t="s">
        <v>6</v>
      </c>
      <c r="H23" s="14" t="s">
        <v>6</v>
      </c>
    </row>
    <row r="24" spans="1:8" s="11" customFormat="1" ht="18.600000000000001" customHeight="1">
      <c r="A24" s="180"/>
      <c r="B24" s="13">
        <v>2600</v>
      </c>
      <c r="C24" s="14" t="s">
        <v>20</v>
      </c>
      <c r="D24" s="14" t="s">
        <v>6</v>
      </c>
      <c r="E24" s="14" t="s">
        <v>6</v>
      </c>
      <c r="F24" s="14" t="s">
        <v>6</v>
      </c>
      <c r="G24" s="14" t="s">
        <v>6</v>
      </c>
      <c r="H24" s="14" t="s">
        <v>6</v>
      </c>
    </row>
    <row r="25" spans="1:8" s="11" customFormat="1" ht="33.75" customHeight="1">
      <c r="A25" s="180"/>
      <c r="B25" s="13">
        <v>2700</v>
      </c>
      <c r="C25" s="15" t="s">
        <v>21</v>
      </c>
      <c r="D25" s="14" t="s">
        <v>6</v>
      </c>
      <c r="E25" s="14" t="s">
        <v>6</v>
      </c>
      <c r="F25" s="14" t="s">
        <v>6</v>
      </c>
      <c r="G25" s="14" t="s">
        <v>6</v>
      </c>
      <c r="H25" s="14" t="s">
        <v>6</v>
      </c>
    </row>
    <row r="26" spans="1:8" s="11" customFormat="1" ht="19.2" customHeight="1">
      <c r="A26" s="180"/>
      <c r="B26" s="13">
        <v>2800</v>
      </c>
      <c r="C26" s="14" t="s">
        <v>22</v>
      </c>
      <c r="D26" s="14" t="s">
        <v>6</v>
      </c>
      <c r="E26" s="14" t="s">
        <v>6</v>
      </c>
      <c r="F26" s="14" t="s">
        <v>6</v>
      </c>
      <c r="G26" s="14" t="s">
        <v>6</v>
      </c>
      <c r="H26" s="14" t="s">
        <v>6</v>
      </c>
    </row>
    <row r="27" spans="1:8" s="11" customFormat="1" ht="27.6" customHeight="1">
      <c r="A27" s="180"/>
      <c r="B27" s="13">
        <v>2900</v>
      </c>
      <c r="C27" s="14" t="s">
        <v>23</v>
      </c>
      <c r="D27" s="14" t="s">
        <v>6</v>
      </c>
      <c r="E27" s="14" t="s">
        <v>6</v>
      </c>
      <c r="F27" s="14" t="s">
        <v>6</v>
      </c>
      <c r="G27" s="14" t="s">
        <v>6</v>
      </c>
      <c r="H27" s="14" t="s">
        <v>6</v>
      </c>
    </row>
    <row r="28" spans="1:8" s="11" customFormat="1" ht="13.95" customHeight="1">
      <c r="A28" s="181"/>
      <c r="B28" s="171" t="s">
        <v>24</v>
      </c>
      <c r="C28" s="172"/>
      <c r="D28" s="43"/>
      <c r="E28" s="43"/>
      <c r="F28" s="43"/>
      <c r="G28" s="43"/>
      <c r="H28" s="43"/>
    </row>
    <row r="29" spans="1:8" s="11" customFormat="1" ht="13.8">
      <c r="A29" s="170" t="s">
        <v>25</v>
      </c>
      <c r="B29" s="13">
        <v>3100</v>
      </c>
      <c r="C29" s="14" t="s">
        <v>26</v>
      </c>
      <c r="D29" s="14" t="s">
        <v>6</v>
      </c>
      <c r="E29" s="14" t="s">
        <v>6</v>
      </c>
      <c r="F29" s="14" t="s">
        <v>6</v>
      </c>
      <c r="G29" s="14" t="s">
        <v>6</v>
      </c>
      <c r="H29" s="14" t="s">
        <v>6</v>
      </c>
    </row>
    <row r="30" spans="1:8" s="11" customFormat="1" ht="18.600000000000001" customHeight="1">
      <c r="A30" s="170"/>
      <c r="B30" s="13">
        <v>3200</v>
      </c>
      <c r="C30" s="14" t="s">
        <v>27</v>
      </c>
      <c r="D30" s="14" t="s">
        <v>6</v>
      </c>
      <c r="E30" s="14" t="s">
        <v>6</v>
      </c>
      <c r="F30" s="14" t="s">
        <v>6</v>
      </c>
      <c r="G30" s="14" t="s">
        <v>6</v>
      </c>
      <c r="H30" s="14" t="s">
        <v>6</v>
      </c>
    </row>
    <row r="31" spans="1:8" s="11" customFormat="1" ht="23.4">
      <c r="A31" s="170"/>
      <c r="B31" s="13">
        <v>3300</v>
      </c>
      <c r="C31" s="14" t="s">
        <v>28</v>
      </c>
      <c r="D31" s="14" t="s">
        <v>6</v>
      </c>
      <c r="E31" s="14" t="s">
        <v>6</v>
      </c>
      <c r="F31" s="14" t="s">
        <v>6</v>
      </c>
      <c r="G31" s="14" t="s">
        <v>6</v>
      </c>
      <c r="H31" s="14" t="s">
        <v>6</v>
      </c>
    </row>
    <row r="32" spans="1:8" s="11" customFormat="1" ht="20.399999999999999" customHeight="1">
      <c r="A32" s="170"/>
      <c r="B32" s="13">
        <v>3400</v>
      </c>
      <c r="C32" s="14" t="s">
        <v>29</v>
      </c>
      <c r="D32" s="14" t="s">
        <v>6</v>
      </c>
      <c r="E32" s="14" t="s">
        <v>6</v>
      </c>
      <c r="F32" s="14" t="s">
        <v>6</v>
      </c>
      <c r="G32" s="14" t="s">
        <v>6</v>
      </c>
      <c r="H32" s="14" t="s">
        <v>6</v>
      </c>
    </row>
    <row r="33" spans="1:8" s="11" customFormat="1" ht="34.950000000000003" customHeight="1">
      <c r="A33" s="170"/>
      <c r="B33" s="13">
        <v>3500</v>
      </c>
      <c r="C33" s="14" t="s">
        <v>30</v>
      </c>
      <c r="D33" s="14" t="s">
        <v>6</v>
      </c>
      <c r="E33" s="14" t="s">
        <v>6</v>
      </c>
      <c r="F33" s="14" t="s">
        <v>6</v>
      </c>
      <c r="G33" s="14" t="s">
        <v>6</v>
      </c>
      <c r="H33" s="14" t="s">
        <v>6</v>
      </c>
    </row>
    <row r="34" spans="1:8" s="11" customFormat="1" ht="27" customHeight="1">
      <c r="A34" s="170"/>
      <c r="B34" s="13">
        <v>3600</v>
      </c>
      <c r="C34" s="14" t="s">
        <v>31</v>
      </c>
      <c r="D34" s="14" t="s">
        <v>6</v>
      </c>
      <c r="E34" s="14" t="s">
        <v>6</v>
      </c>
      <c r="F34" s="14" t="s">
        <v>6</v>
      </c>
      <c r="G34" s="14" t="s">
        <v>6</v>
      </c>
      <c r="H34" s="14" t="s">
        <v>6</v>
      </c>
    </row>
    <row r="35" spans="1:8" s="11" customFormat="1" ht="17.399999999999999" customHeight="1">
      <c r="A35" s="170"/>
      <c r="B35" s="13">
        <v>3700</v>
      </c>
      <c r="C35" s="14" t="s">
        <v>32</v>
      </c>
      <c r="D35" s="14" t="s">
        <v>6</v>
      </c>
      <c r="E35" s="14" t="s">
        <v>6</v>
      </c>
      <c r="F35" s="14" t="s">
        <v>6</v>
      </c>
      <c r="G35" s="14" t="s">
        <v>6</v>
      </c>
      <c r="H35" s="14" t="s">
        <v>6</v>
      </c>
    </row>
    <row r="36" spans="1:8" s="11" customFormat="1" ht="13.8">
      <c r="A36" s="170"/>
      <c r="B36" s="13">
        <v>3800</v>
      </c>
      <c r="C36" s="14" t="s">
        <v>33</v>
      </c>
      <c r="D36" s="14" t="s">
        <v>6</v>
      </c>
      <c r="E36" s="14" t="s">
        <v>6</v>
      </c>
      <c r="F36" s="14" t="s">
        <v>6</v>
      </c>
      <c r="G36" s="14" t="s">
        <v>6</v>
      </c>
      <c r="H36" s="14" t="s">
        <v>6</v>
      </c>
    </row>
    <row r="37" spans="1:8" s="11" customFormat="1" ht="18.600000000000001" customHeight="1">
      <c r="A37" s="170"/>
      <c r="B37" s="13">
        <v>3900</v>
      </c>
      <c r="C37" s="14" t="s">
        <v>34</v>
      </c>
      <c r="D37" s="14" t="s">
        <v>6</v>
      </c>
      <c r="E37" s="14" t="s">
        <v>6</v>
      </c>
      <c r="F37" s="14" t="s">
        <v>6</v>
      </c>
      <c r="G37" s="14" t="s">
        <v>6</v>
      </c>
      <c r="H37" s="14" t="s">
        <v>6</v>
      </c>
    </row>
    <row r="38" spans="1:8" s="11" customFormat="1" ht="13.95" customHeight="1">
      <c r="A38" s="170"/>
      <c r="B38" s="171" t="s">
        <v>35</v>
      </c>
      <c r="C38" s="172"/>
      <c r="D38" s="43"/>
      <c r="E38" s="43"/>
      <c r="F38" s="43"/>
      <c r="G38" s="43"/>
      <c r="H38" s="43"/>
    </row>
    <row r="39" spans="1:8" s="11" customFormat="1" ht="28.2" customHeight="1">
      <c r="A39" s="170" t="s">
        <v>36</v>
      </c>
      <c r="B39" s="13">
        <v>4100</v>
      </c>
      <c r="C39" s="14" t="s">
        <v>37</v>
      </c>
      <c r="D39" s="14" t="s">
        <v>6</v>
      </c>
      <c r="E39" s="14" t="s">
        <v>6</v>
      </c>
      <c r="F39" s="14" t="s">
        <v>6</v>
      </c>
      <c r="G39" s="14" t="s">
        <v>6</v>
      </c>
      <c r="H39" s="14" t="s">
        <v>6</v>
      </c>
    </row>
    <row r="40" spans="1:8" s="11" customFormat="1" ht="20.399999999999999" customHeight="1">
      <c r="A40" s="170"/>
      <c r="B40" s="13">
        <v>4200</v>
      </c>
      <c r="C40" s="14" t="s">
        <v>38</v>
      </c>
      <c r="D40" s="14" t="s">
        <v>6</v>
      </c>
      <c r="E40" s="14" t="s">
        <v>6</v>
      </c>
      <c r="F40" s="14" t="s">
        <v>6</v>
      </c>
      <c r="G40" s="14" t="s">
        <v>6</v>
      </c>
      <c r="H40" s="14" t="s">
        <v>6</v>
      </c>
    </row>
    <row r="41" spans="1:8" s="11" customFormat="1" ht="13.8">
      <c r="A41" s="170"/>
      <c r="B41" s="13">
        <v>4300</v>
      </c>
      <c r="C41" s="14" t="s">
        <v>39</v>
      </c>
      <c r="D41" s="14" t="s">
        <v>6</v>
      </c>
      <c r="E41" s="14" t="s">
        <v>6</v>
      </c>
      <c r="F41" s="14" t="s">
        <v>6</v>
      </c>
      <c r="G41" s="14" t="s">
        <v>6</v>
      </c>
      <c r="H41" s="14" t="s">
        <v>6</v>
      </c>
    </row>
    <row r="42" spans="1:8" s="11" customFormat="1" ht="13.8">
      <c r="A42" s="170"/>
      <c r="B42" s="150">
        <v>4400</v>
      </c>
      <c r="C42" s="151" t="s">
        <v>40</v>
      </c>
      <c r="D42" s="152">
        <v>1019663600</v>
      </c>
      <c r="E42" s="152">
        <v>1032710628.11</v>
      </c>
      <c r="F42" s="152">
        <v>1031485741.3099999</v>
      </c>
      <c r="G42" s="152">
        <v>1031485741.3099999</v>
      </c>
      <c r="H42" s="152">
        <f>E42-G42</f>
        <v>1224886.8000000715</v>
      </c>
    </row>
    <row r="43" spans="1:8" s="11" customFormat="1" ht="13.8">
      <c r="A43" s="170"/>
      <c r="B43" s="13">
        <v>4500</v>
      </c>
      <c r="C43" s="14" t="s">
        <v>41</v>
      </c>
      <c r="D43" s="14" t="s">
        <v>6</v>
      </c>
      <c r="E43" s="14" t="s">
        <v>6</v>
      </c>
      <c r="F43" s="67" t="s">
        <v>6</v>
      </c>
      <c r="G43" s="67" t="s">
        <v>6</v>
      </c>
      <c r="H43" s="67" t="s">
        <v>6</v>
      </c>
    </row>
    <row r="44" spans="1:8" s="11" customFormat="1" ht="27.6" customHeight="1">
      <c r="A44" s="170"/>
      <c r="B44" s="13">
        <v>4600</v>
      </c>
      <c r="C44" s="14" t="s">
        <v>42</v>
      </c>
      <c r="D44" s="14" t="s">
        <v>6</v>
      </c>
      <c r="E44" s="14" t="s">
        <v>6</v>
      </c>
      <c r="F44" s="14" t="s">
        <v>6</v>
      </c>
      <c r="G44" s="14" t="s">
        <v>6</v>
      </c>
      <c r="H44" s="14" t="s">
        <v>6</v>
      </c>
    </row>
    <row r="45" spans="1:8" s="11" customFormat="1" ht="22.2" customHeight="1">
      <c r="A45" s="170"/>
      <c r="B45" s="13">
        <v>4700</v>
      </c>
      <c r="C45" s="14" t="s">
        <v>43</v>
      </c>
      <c r="D45" s="14" t="s">
        <v>6</v>
      </c>
      <c r="E45" s="14" t="s">
        <v>6</v>
      </c>
      <c r="F45" s="14" t="s">
        <v>6</v>
      </c>
      <c r="G45" s="14" t="s">
        <v>6</v>
      </c>
      <c r="H45" s="14" t="s">
        <v>6</v>
      </c>
    </row>
    <row r="46" spans="1:8" s="11" customFormat="1" ht="13.8">
      <c r="A46" s="170"/>
      <c r="B46" s="13">
        <v>4800</v>
      </c>
      <c r="C46" s="14" t="s">
        <v>44</v>
      </c>
      <c r="D46" s="14" t="s">
        <v>6</v>
      </c>
      <c r="E46" s="14" t="s">
        <v>6</v>
      </c>
      <c r="F46" s="14" t="s">
        <v>6</v>
      </c>
      <c r="G46" s="14" t="s">
        <v>6</v>
      </c>
      <c r="H46" s="14" t="s">
        <v>6</v>
      </c>
    </row>
    <row r="47" spans="1:8" s="11" customFormat="1" ht="18" customHeight="1">
      <c r="A47" s="170"/>
      <c r="B47" s="13">
        <v>4900</v>
      </c>
      <c r="C47" s="14" t="s">
        <v>45</v>
      </c>
      <c r="D47" s="14" t="s">
        <v>6</v>
      </c>
      <c r="E47" s="14" t="s">
        <v>6</v>
      </c>
      <c r="F47" s="14" t="s">
        <v>6</v>
      </c>
      <c r="G47" s="14" t="s">
        <v>6</v>
      </c>
      <c r="H47" s="14" t="s">
        <v>6</v>
      </c>
    </row>
    <row r="48" spans="1:8" s="11" customFormat="1" ht="13.95" customHeight="1">
      <c r="A48" s="170"/>
      <c r="B48" s="171" t="s">
        <v>46</v>
      </c>
      <c r="C48" s="172"/>
      <c r="D48" s="68">
        <f>SUM(D39:D47)</f>
        <v>1019663600</v>
      </c>
      <c r="E48" s="68">
        <f>SUM(E39:E47)</f>
        <v>1032710628.11</v>
      </c>
      <c r="F48" s="68">
        <f>SUM(F39:F47)</f>
        <v>1031485741.3099999</v>
      </c>
      <c r="G48" s="68">
        <f>SUM(G39:G47)</f>
        <v>1031485741.3099999</v>
      </c>
      <c r="H48" s="68">
        <f>SUM(H39:H47)</f>
        <v>1224886.8000000715</v>
      </c>
    </row>
    <row r="49" spans="1:8" s="11" customFormat="1" ht="20.399999999999999" customHeight="1">
      <c r="A49" s="170" t="s">
        <v>47</v>
      </c>
      <c r="B49" s="13">
        <v>5100</v>
      </c>
      <c r="C49" s="14" t="s">
        <v>48</v>
      </c>
      <c r="D49" s="14" t="s">
        <v>6</v>
      </c>
      <c r="E49" s="14" t="s">
        <v>6</v>
      </c>
      <c r="F49" s="14" t="s">
        <v>6</v>
      </c>
      <c r="G49" s="14" t="s">
        <v>6</v>
      </c>
      <c r="H49" s="14" t="s">
        <v>6</v>
      </c>
    </row>
    <row r="50" spans="1:8" s="11" customFormat="1" ht="24.6" customHeight="1">
      <c r="A50" s="170"/>
      <c r="B50" s="13">
        <v>5200</v>
      </c>
      <c r="C50" s="14" t="s">
        <v>49</v>
      </c>
      <c r="D50" s="14" t="s">
        <v>6</v>
      </c>
      <c r="E50" s="14" t="s">
        <v>6</v>
      </c>
      <c r="F50" s="14" t="s">
        <v>6</v>
      </c>
      <c r="G50" s="14" t="s">
        <v>6</v>
      </c>
      <c r="H50" s="14" t="s">
        <v>6</v>
      </c>
    </row>
    <row r="51" spans="1:8" s="11" customFormat="1" ht="19.95" customHeight="1">
      <c r="A51" s="170"/>
      <c r="B51" s="13">
        <v>5300</v>
      </c>
      <c r="C51" s="14" t="s">
        <v>50</v>
      </c>
      <c r="D51" s="14" t="s">
        <v>6</v>
      </c>
      <c r="E51" s="14" t="s">
        <v>6</v>
      </c>
      <c r="F51" s="14" t="s">
        <v>6</v>
      </c>
      <c r="G51" s="14" t="s">
        <v>6</v>
      </c>
      <c r="H51" s="14" t="s">
        <v>6</v>
      </c>
    </row>
    <row r="52" spans="1:8" s="11" customFormat="1" ht="16.95" customHeight="1">
      <c r="A52" s="170"/>
      <c r="B52" s="13">
        <v>5400</v>
      </c>
      <c r="C52" s="14" t="s">
        <v>51</v>
      </c>
      <c r="D52" s="14" t="s">
        <v>6</v>
      </c>
      <c r="E52" s="14" t="s">
        <v>6</v>
      </c>
      <c r="F52" s="14" t="s">
        <v>6</v>
      </c>
      <c r="G52" s="14" t="s">
        <v>6</v>
      </c>
      <c r="H52" s="14" t="s">
        <v>6</v>
      </c>
    </row>
    <row r="53" spans="1:8" s="11" customFormat="1" ht="18.600000000000001" customHeight="1">
      <c r="A53" s="170"/>
      <c r="B53" s="13">
        <v>5500</v>
      </c>
      <c r="C53" s="14" t="s">
        <v>52</v>
      </c>
      <c r="D53" s="14" t="s">
        <v>6</v>
      </c>
      <c r="E53" s="14" t="s">
        <v>6</v>
      </c>
      <c r="F53" s="14" t="s">
        <v>6</v>
      </c>
      <c r="G53" s="14" t="s">
        <v>6</v>
      </c>
      <c r="H53" s="14" t="s">
        <v>6</v>
      </c>
    </row>
    <row r="54" spans="1:8" s="11" customFormat="1" ht="19.95" customHeight="1">
      <c r="A54" s="170"/>
      <c r="B54" s="13">
        <v>5600</v>
      </c>
      <c r="C54" s="14" t="s">
        <v>53</v>
      </c>
      <c r="D54" s="14" t="s">
        <v>6</v>
      </c>
      <c r="E54" s="14" t="s">
        <v>6</v>
      </c>
      <c r="F54" s="14" t="s">
        <v>6</v>
      </c>
      <c r="G54" s="14" t="s">
        <v>6</v>
      </c>
      <c r="H54" s="14" t="s">
        <v>6</v>
      </c>
    </row>
    <row r="55" spans="1:8" s="11" customFormat="1" ht="13.8">
      <c r="A55" s="170"/>
      <c r="B55" s="13">
        <v>5700</v>
      </c>
      <c r="C55" s="14" t="s">
        <v>54</v>
      </c>
      <c r="D55" s="14" t="s">
        <v>6</v>
      </c>
      <c r="E55" s="14" t="s">
        <v>6</v>
      </c>
      <c r="F55" s="14" t="s">
        <v>6</v>
      </c>
      <c r="G55" s="14" t="s">
        <v>6</v>
      </c>
      <c r="H55" s="14" t="s">
        <v>6</v>
      </c>
    </row>
    <row r="56" spans="1:8" s="11" customFormat="1" ht="13.8">
      <c r="A56" s="170"/>
      <c r="B56" s="13">
        <v>5800</v>
      </c>
      <c r="C56" s="14" t="s">
        <v>55</v>
      </c>
      <c r="D56" s="14" t="s">
        <v>6</v>
      </c>
      <c r="E56" s="14" t="s">
        <v>6</v>
      </c>
      <c r="F56" s="14" t="s">
        <v>6</v>
      </c>
      <c r="G56" s="14" t="s">
        <v>6</v>
      </c>
      <c r="H56" s="14" t="s">
        <v>6</v>
      </c>
    </row>
    <row r="57" spans="1:8" s="11" customFormat="1" ht="13.8">
      <c r="A57" s="170"/>
      <c r="B57" s="13">
        <v>5900</v>
      </c>
      <c r="C57" s="14" t="s">
        <v>56</v>
      </c>
      <c r="D57" s="14" t="s">
        <v>6</v>
      </c>
      <c r="E57" s="14" t="s">
        <v>6</v>
      </c>
      <c r="F57" s="14" t="s">
        <v>6</v>
      </c>
      <c r="G57" s="14" t="s">
        <v>6</v>
      </c>
      <c r="H57" s="14" t="s">
        <v>6</v>
      </c>
    </row>
    <row r="58" spans="1:8" s="11" customFormat="1" ht="13.95" customHeight="1">
      <c r="A58" s="170"/>
      <c r="B58" s="171" t="s">
        <v>57</v>
      </c>
      <c r="C58" s="172"/>
      <c r="D58" s="43"/>
      <c r="E58" s="43"/>
      <c r="F58" s="43"/>
      <c r="G58" s="43"/>
      <c r="H58" s="43"/>
    </row>
    <row r="59" spans="1:8" s="11" customFormat="1" ht="18" customHeight="1">
      <c r="A59" s="174" t="s">
        <v>58</v>
      </c>
      <c r="B59" s="13">
        <v>6100</v>
      </c>
      <c r="C59" s="14" t="s">
        <v>59</v>
      </c>
      <c r="D59" s="14" t="s">
        <v>6</v>
      </c>
      <c r="E59" s="14" t="s">
        <v>6</v>
      </c>
      <c r="F59" s="14" t="s">
        <v>6</v>
      </c>
      <c r="G59" s="14" t="s">
        <v>6</v>
      </c>
      <c r="H59" s="14" t="s">
        <v>6</v>
      </c>
    </row>
    <row r="60" spans="1:8" s="11" customFormat="1" ht="18.600000000000001" customHeight="1">
      <c r="A60" s="175"/>
      <c r="B60" s="13">
        <v>6200</v>
      </c>
      <c r="C60" s="14" t="s">
        <v>60</v>
      </c>
      <c r="D60" s="14" t="s">
        <v>6</v>
      </c>
      <c r="E60" s="14" t="s">
        <v>6</v>
      </c>
      <c r="F60" s="14" t="s">
        <v>6</v>
      </c>
      <c r="G60" s="14" t="s">
        <v>6</v>
      </c>
      <c r="H60" s="14" t="s">
        <v>6</v>
      </c>
    </row>
    <row r="61" spans="1:8" s="11" customFormat="1" ht="20.399999999999999" customHeight="1">
      <c r="A61" s="175"/>
      <c r="B61" s="13">
        <v>6300</v>
      </c>
      <c r="C61" s="14" t="s">
        <v>61</v>
      </c>
      <c r="D61" s="14" t="s">
        <v>6</v>
      </c>
      <c r="E61" s="14" t="s">
        <v>6</v>
      </c>
      <c r="F61" s="14" t="s">
        <v>6</v>
      </c>
      <c r="G61" s="14" t="s">
        <v>6</v>
      </c>
      <c r="H61" s="14" t="s">
        <v>6</v>
      </c>
    </row>
    <row r="62" spans="1:8" s="11" customFormat="1" ht="13.95" customHeight="1">
      <c r="A62" s="175"/>
      <c r="B62" s="171"/>
      <c r="C62" s="172"/>
      <c r="D62" s="43"/>
      <c r="E62" s="43"/>
      <c r="F62" s="43"/>
      <c r="G62" s="43"/>
      <c r="H62" s="43"/>
    </row>
    <row r="63" spans="1:8" s="11" customFormat="1" ht="13.95" customHeight="1">
      <c r="A63" s="176"/>
      <c r="B63" s="171" t="s">
        <v>62</v>
      </c>
      <c r="C63" s="172"/>
      <c r="D63" s="69">
        <f>SUM(D18,D28,D38,D48,D58,D62)</f>
        <v>1019663600</v>
      </c>
      <c r="E63" s="69">
        <f>SUM(E18,E28,E38,E48,E58,E62)</f>
        <v>1032710628.11</v>
      </c>
      <c r="F63" s="69">
        <f>SUM(F18,F28,F38,F48,F58,F62)</f>
        <v>1031485741.3099999</v>
      </c>
      <c r="G63" s="69">
        <f>SUM(G18,G28,G38,G48,G58,G62)</f>
        <v>1031485741.3099999</v>
      </c>
      <c r="H63" s="69">
        <f>SUM(H18,H28,H38,H48,H58,H62)</f>
        <v>1224886.8000000715</v>
      </c>
    </row>
    <row r="64" spans="1:8" s="11" customFormat="1" ht="15" customHeight="1">
      <c r="B64" s="12"/>
    </row>
    <row r="65" spans="1:8" s="11" customFormat="1" ht="33.6" customHeight="1">
      <c r="A65" s="173" t="s">
        <v>656</v>
      </c>
      <c r="B65" s="173"/>
      <c r="C65" s="173"/>
      <c r="D65" s="173"/>
      <c r="E65" s="173"/>
      <c r="F65" s="173"/>
      <c r="G65" s="173"/>
      <c r="H65" s="173"/>
    </row>
    <row r="66" spans="1:8" s="11" customFormat="1" ht="13.8">
      <c r="A66" s="44"/>
      <c r="B66" s="44"/>
      <c r="C66" s="44"/>
      <c r="D66" s="44"/>
      <c r="E66" s="44"/>
      <c r="F66" s="44"/>
      <c r="G66" s="44"/>
      <c r="H66" s="44"/>
    </row>
    <row r="67" spans="1:8">
      <c r="A67" s="44"/>
      <c r="B67" s="44"/>
      <c r="C67" s="44"/>
      <c r="D67" s="44"/>
      <c r="E67" s="44"/>
      <c r="F67" s="44"/>
      <c r="G67" s="44"/>
      <c r="H67" s="44"/>
    </row>
    <row r="68" spans="1:8">
      <c r="A68" s="45"/>
      <c r="B68" s="45"/>
      <c r="C68" s="45"/>
      <c r="D68" s="45"/>
      <c r="E68" s="45"/>
      <c r="F68" s="45"/>
      <c r="G68" s="45"/>
      <c r="H68" s="45"/>
    </row>
  </sheetData>
  <mergeCells count="19">
    <mergeCell ref="A65:H65"/>
    <mergeCell ref="A5:H5"/>
    <mergeCell ref="A6:H6"/>
    <mergeCell ref="A7:H7"/>
    <mergeCell ref="B58:C58"/>
    <mergeCell ref="B62:C62"/>
    <mergeCell ref="B63:C63"/>
    <mergeCell ref="A49:A58"/>
    <mergeCell ref="A59:A63"/>
    <mergeCell ref="A10:B10"/>
    <mergeCell ref="A11:A18"/>
    <mergeCell ref="B18:C18"/>
    <mergeCell ref="A19:A28"/>
    <mergeCell ref="A8:H8"/>
    <mergeCell ref="A39:A48"/>
    <mergeCell ref="B48:C48"/>
    <mergeCell ref="B28:C28"/>
    <mergeCell ref="A29:A38"/>
    <mergeCell ref="B38:C38"/>
  </mergeCells>
  <printOptions horizontalCentered="1"/>
  <pageMargins left="0.31496062992125984" right="0.31496062992125984" top="0.74803149606299213" bottom="0.55118110236220474"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I1063"/>
  <sheetViews>
    <sheetView topLeftCell="A25" zoomScaleNormal="100" zoomScaleSheetLayoutView="100" workbookViewId="0">
      <selection activeCell="A31" sqref="A31"/>
    </sheetView>
  </sheetViews>
  <sheetFormatPr baseColWidth="10" defaultRowHeight="14.4"/>
  <cols>
    <col min="1" max="1" width="52.5546875" customWidth="1"/>
    <col min="2" max="4" width="17.6640625" customWidth="1"/>
    <col min="5" max="5" width="21.6640625" style="7" customWidth="1"/>
    <col min="6" max="6" width="20" style="7" customWidth="1"/>
    <col min="7" max="7" width="19" customWidth="1"/>
    <col min="8" max="8" width="17.109375" customWidth="1"/>
  </cols>
  <sheetData>
    <row r="4" spans="1:9" ht="16.2" customHeight="1">
      <c r="A4" s="17"/>
      <c r="B4" s="17"/>
      <c r="C4" s="17"/>
      <c r="D4" s="17"/>
      <c r="E4" s="17"/>
      <c r="F4" s="17"/>
      <c r="G4" s="17"/>
      <c r="H4" s="17"/>
      <c r="I4" s="17"/>
    </row>
    <row r="5" spans="1:9" s="7" customFormat="1" ht="19.95" customHeight="1">
      <c r="A5" s="165" t="s">
        <v>632</v>
      </c>
      <c r="B5" s="165"/>
      <c r="C5" s="165"/>
      <c r="D5" s="165"/>
      <c r="E5" s="165"/>
      <c r="F5" s="165"/>
      <c r="G5" s="165"/>
      <c r="H5" s="165"/>
      <c r="I5" s="17"/>
    </row>
    <row r="6" spans="1:9" s="7" customFormat="1" ht="19.95" customHeight="1">
      <c r="A6" s="165" t="s">
        <v>636</v>
      </c>
      <c r="B6" s="165"/>
      <c r="C6" s="165"/>
      <c r="D6" s="165"/>
      <c r="E6" s="165"/>
      <c r="F6" s="165"/>
      <c r="G6" s="165"/>
      <c r="H6" s="165"/>
      <c r="I6" s="17"/>
    </row>
    <row r="7" spans="1:9" s="7" customFormat="1" ht="19.95" customHeight="1">
      <c r="A7" s="165" t="s">
        <v>637</v>
      </c>
      <c r="B7" s="165"/>
      <c r="C7" s="165"/>
      <c r="D7" s="165"/>
      <c r="E7" s="165"/>
      <c r="F7" s="165"/>
      <c r="G7" s="165"/>
      <c r="H7" s="165"/>
      <c r="I7" s="17"/>
    </row>
    <row r="8" spans="1:9" ht="19.95" customHeight="1">
      <c r="A8" s="166" t="s">
        <v>179</v>
      </c>
      <c r="B8" s="166"/>
      <c r="C8" s="166"/>
      <c r="D8" s="166"/>
      <c r="E8" s="166"/>
      <c r="F8" s="166"/>
      <c r="G8" s="166"/>
      <c r="H8" s="18"/>
      <c r="I8" s="19"/>
    </row>
    <row r="9" spans="1:9" s="7" customFormat="1" ht="12.45" customHeight="1">
      <c r="A9" s="16"/>
      <c r="B9" s="16"/>
      <c r="C9" s="16"/>
      <c r="D9" s="16"/>
      <c r="E9" s="16"/>
      <c r="F9" s="16"/>
      <c r="G9" s="16"/>
      <c r="H9" s="18"/>
      <c r="I9" s="19"/>
    </row>
    <row r="10" spans="1:9" s="7" customFormat="1" ht="12.45" customHeight="1">
      <c r="A10" s="183" t="s">
        <v>237</v>
      </c>
      <c r="B10" s="184"/>
      <c r="C10" s="184"/>
      <c r="D10" s="184"/>
      <c r="E10" s="184"/>
      <c r="F10" s="184"/>
      <c r="G10" s="184"/>
      <c r="H10" s="185"/>
      <c r="I10" s="19"/>
    </row>
    <row r="11" spans="1:9" ht="25.2" customHeight="1">
      <c r="A11" s="182" t="s">
        <v>205</v>
      </c>
      <c r="B11" s="182" t="s">
        <v>180</v>
      </c>
      <c r="C11" s="182"/>
      <c r="D11" s="182"/>
      <c r="E11" s="182" t="s">
        <v>181</v>
      </c>
      <c r="F11" s="182"/>
      <c r="G11" s="182"/>
      <c r="H11" s="182"/>
      <c r="I11" s="17"/>
    </row>
    <row r="12" spans="1:9" s="10" customFormat="1" ht="60" customHeight="1">
      <c r="A12" s="182"/>
      <c r="B12" s="52" t="s">
        <v>182</v>
      </c>
      <c r="C12" s="52" t="s">
        <v>183</v>
      </c>
      <c r="D12" s="53" t="s">
        <v>184</v>
      </c>
      <c r="E12" s="52" t="s">
        <v>2</v>
      </c>
      <c r="F12" s="52" t="s">
        <v>3</v>
      </c>
      <c r="G12" s="52" t="s">
        <v>84</v>
      </c>
      <c r="H12" s="52" t="s">
        <v>86</v>
      </c>
      <c r="I12" s="20"/>
    </row>
    <row r="13" spans="1:9" ht="75">
      <c r="A13" s="70" t="s">
        <v>216</v>
      </c>
      <c r="B13" s="21"/>
      <c r="C13" s="21"/>
      <c r="D13" s="21"/>
      <c r="E13" s="71">
        <v>14500000</v>
      </c>
      <c r="F13" s="71">
        <v>13050000</v>
      </c>
      <c r="G13" s="71">
        <v>13050000.000000002</v>
      </c>
      <c r="H13" s="71">
        <f>F13-G13</f>
        <v>0</v>
      </c>
      <c r="I13" s="17"/>
    </row>
    <row r="14" spans="1:9" s="7" customFormat="1" ht="30">
      <c r="A14" s="70" t="s">
        <v>217</v>
      </c>
      <c r="B14" s="21"/>
      <c r="C14" s="21"/>
      <c r="D14" s="21"/>
      <c r="E14" s="71">
        <v>41000000</v>
      </c>
      <c r="F14" s="71">
        <v>41000000</v>
      </c>
      <c r="G14" s="71">
        <v>40308902.010000005</v>
      </c>
      <c r="H14" s="71">
        <f t="shared" ref="H14:H29" si="0">F14-G14</f>
        <v>691097.98999999464</v>
      </c>
      <c r="I14" s="17"/>
    </row>
    <row r="15" spans="1:9" s="7" customFormat="1" ht="16.8">
      <c r="A15" s="70" t="s">
        <v>218</v>
      </c>
      <c r="B15" s="21"/>
      <c r="C15" s="21"/>
      <c r="D15" s="21"/>
      <c r="E15" s="71">
        <v>16903438</v>
      </c>
      <c r="F15" s="71">
        <v>16903438</v>
      </c>
      <c r="G15" s="71">
        <v>16903437.999999996</v>
      </c>
      <c r="H15" s="71">
        <f t="shared" si="0"/>
        <v>0</v>
      </c>
      <c r="I15" s="17"/>
    </row>
    <row r="16" spans="1:9" s="7" customFormat="1" ht="30">
      <c r="A16" s="70" t="s">
        <v>219</v>
      </c>
      <c r="B16" s="21"/>
      <c r="C16" s="21"/>
      <c r="D16" s="21"/>
      <c r="E16" s="71">
        <v>3096562</v>
      </c>
      <c r="F16" s="71">
        <v>3096562</v>
      </c>
      <c r="G16" s="71">
        <v>3096206.6799999997</v>
      </c>
      <c r="H16" s="71">
        <f t="shared" si="0"/>
        <v>355.32000000029802</v>
      </c>
      <c r="I16" s="17"/>
    </row>
    <row r="17" spans="1:9" s="7" customFormat="1" ht="30">
      <c r="A17" s="70" t="s">
        <v>220</v>
      </c>
      <c r="B17" s="21"/>
      <c r="C17" s="21"/>
      <c r="D17" s="21"/>
      <c r="E17" s="71">
        <v>317050291</v>
      </c>
      <c r="F17" s="71">
        <v>318761092.91000003</v>
      </c>
      <c r="G17" s="71">
        <v>318759910.42000002</v>
      </c>
      <c r="H17" s="71">
        <f t="shared" si="0"/>
        <v>1182.4900000095367</v>
      </c>
      <c r="I17" s="17"/>
    </row>
    <row r="18" spans="1:9" s="7" customFormat="1" ht="30">
      <c r="A18" s="70" t="s">
        <v>221</v>
      </c>
      <c r="B18" s="21"/>
      <c r="C18" s="21"/>
      <c r="D18" s="21"/>
      <c r="E18" s="71">
        <v>350406350</v>
      </c>
      <c r="F18" s="71">
        <v>347524562</v>
      </c>
      <c r="G18" s="71">
        <v>347524561.99000001</v>
      </c>
      <c r="H18" s="71">
        <f t="shared" si="0"/>
        <v>9.9999904632568359E-3</v>
      </c>
      <c r="I18" s="17"/>
    </row>
    <row r="19" spans="1:9" s="7" customFormat="1" ht="45">
      <c r="A19" s="70" t="s">
        <v>222</v>
      </c>
      <c r="B19" s="21"/>
      <c r="C19" s="21"/>
      <c r="D19" s="21"/>
      <c r="E19" s="71">
        <v>16604400</v>
      </c>
      <c r="F19" s="71">
        <v>19869484.800000001</v>
      </c>
      <c r="G19" s="71">
        <v>19869070.850000001</v>
      </c>
      <c r="H19" s="71">
        <f t="shared" si="0"/>
        <v>413.94999999925494</v>
      </c>
      <c r="I19" s="17"/>
    </row>
    <row r="20" spans="1:9" s="7" customFormat="1" ht="30">
      <c r="A20" s="70" t="s">
        <v>223</v>
      </c>
      <c r="B20" s="21"/>
      <c r="C20" s="21"/>
      <c r="D20" s="21"/>
      <c r="E20" s="71">
        <v>84020705</v>
      </c>
      <c r="F20" s="71">
        <v>82963406.290000007</v>
      </c>
      <c r="G20" s="71">
        <v>82963406.289999992</v>
      </c>
      <c r="H20" s="71">
        <f t="shared" si="0"/>
        <v>0</v>
      </c>
      <c r="I20" s="17"/>
    </row>
    <row r="21" spans="1:9" s="7" customFormat="1" ht="30">
      <c r="A21" s="70" t="s">
        <v>224</v>
      </c>
      <c r="B21" s="21"/>
      <c r="C21" s="21"/>
      <c r="D21" s="21"/>
      <c r="E21" s="71">
        <v>98781750</v>
      </c>
      <c r="F21" s="71">
        <v>97744950</v>
      </c>
      <c r="G21" s="71">
        <v>97744950</v>
      </c>
      <c r="H21" s="71">
        <f t="shared" si="0"/>
        <v>0</v>
      </c>
      <c r="I21" s="17"/>
    </row>
    <row r="22" spans="1:9" s="7" customFormat="1" ht="30">
      <c r="A22" s="70" t="s">
        <v>225</v>
      </c>
      <c r="B22" s="21"/>
      <c r="C22" s="21"/>
      <c r="D22" s="21"/>
      <c r="E22" s="71">
        <v>10000000</v>
      </c>
      <c r="F22" s="71">
        <v>10000000</v>
      </c>
      <c r="G22" s="71">
        <v>9999768.1100000013</v>
      </c>
      <c r="H22" s="71">
        <f t="shared" si="0"/>
        <v>231.8899999987334</v>
      </c>
      <c r="I22" s="17"/>
    </row>
    <row r="23" spans="1:9" s="7" customFormat="1" ht="16.8">
      <c r="A23" s="70" t="s">
        <v>226</v>
      </c>
      <c r="B23" s="21"/>
      <c r="C23" s="21"/>
      <c r="D23" s="21"/>
      <c r="E23" s="71">
        <v>32000000</v>
      </c>
      <c r="F23" s="71">
        <v>32000000</v>
      </c>
      <c r="G23" s="71">
        <v>31999663.960000005</v>
      </c>
      <c r="H23" s="71">
        <f t="shared" si="0"/>
        <v>336.03999999538064</v>
      </c>
      <c r="I23" s="17"/>
    </row>
    <row r="24" spans="1:9" s="7" customFormat="1" ht="16.8">
      <c r="A24" s="70" t="s">
        <v>227</v>
      </c>
      <c r="B24" s="21"/>
      <c r="C24" s="21"/>
      <c r="D24" s="21"/>
      <c r="E24" s="71">
        <v>33000000</v>
      </c>
      <c r="F24" s="71">
        <v>19114000</v>
      </c>
      <c r="G24" s="71">
        <v>19102165.77</v>
      </c>
      <c r="H24" s="71">
        <f t="shared" si="0"/>
        <v>11834.230000000447</v>
      </c>
      <c r="I24" s="17"/>
    </row>
    <row r="25" spans="1:9" s="7" customFormat="1" ht="30">
      <c r="A25" s="70" t="s">
        <v>228</v>
      </c>
      <c r="B25" s="21"/>
      <c r="C25" s="21"/>
      <c r="D25" s="21"/>
      <c r="E25" s="71">
        <v>2300104</v>
      </c>
      <c r="F25" s="71">
        <v>2300104</v>
      </c>
      <c r="G25" s="71">
        <v>2298573.9000000004</v>
      </c>
      <c r="H25" s="71">
        <f t="shared" si="0"/>
        <v>1530.0999999996275</v>
      </c>
      <c r="I25" s="17"/>
    </row>
    <row r="26" spans="1:9" s="7" customFormat="1" ht="16.8">
      <c r="A26" s="70" t="s">
        <v>229</v>
      </c>
      <c r="B26" s="21"/>
      <c r="C26" s="21"/>
      <c r="D26" s="21"/>
      <c r="E26" s="71">
        <v>0</v>
      </c>
      <c r="F26" s="71">
        <v>5306000</v>
      </c>
      <c r="G26" s="71">
        <v>5295112.63</v>
      </c>
      <c r="H26" s="71">
        <f t="shared" si="0"/>
        <v>10887.370000000112</v>
      </c>
      <c r="I26" s="17"/>
    </row>
    <row r="27" spans="1:9" s="7" customFormat="1" ht="16.8">
      <c r="A27" s="70" t="s">
        <v>230</v>
      </c>
      <c r="B27" s="21"/>
      <c r="C27" s="21"/>
      <c r="D27" s="21"/>
      <c r="E27" s="71">
        <v>0</v>
      </c>
      <c r="F27" s="71">
        <v>8580000</v>
      </c>
      <c r="G27" s="71">
        <v>8495516.620000001</v>
      </c>
      <c r="H27" s="71">
        <f t="shared" si="0"/>
        <v>84483.379999998957</v>
      </c>
      <c r="I27" s="17"/>
    </row>
    <row r="28" spans="1:9" s="7" customFormat="1" ht="75">
      <c r="A28" s="70" t="s">
        <v>231</v>
      </c>
      <c r="B28" s="21"/>
      <c r="C28" s="21"/>
      <c r="D28" s="21"/>
      <c r="E28" s="71">
        <v>0</v>
      </c>
      <c r="F28" s="71">
        <v>700000</v>
      </c>
      <c r="G28" s="71">
        <v>698795.6</v>
      </c>
      <c r="H28" s="71">
        <f t="shared" si="0"/>
        <v>1204.4000000000233</v>
      </c>
      <c r="I28" s="17"/>
    </row>
    <row r="29" spans="1:9" s="7" customFormat="1" ht="75">
      <c r="A29" s="70" t="s">
        <v>232</v>
      </c>
      <c r="B29" s="21"/>
      <c r="C29" s="21"/>
      <c r="D29" s="21"/>
      <c r="E29" s="71">
        <v>0</v>
      </c>
      <c r="F29" s="71">
        <v>750000</v>
      </c>
      <c r="G29" s="71">
        <v>330716</v>
      </c>
      <c r="H29" s="71">
        <f t="shared" si="0"/>
        <v>419284</v>
      </c>
      <c r="I29" s="17"/>
    </row>
    <row r="30" spans="1:9" s="7" customFormat="1" ht="16.8">
      <c r="A30" s="21"/>
      <c r="B30" s="21"/>
      <c r="C30" s="21"/>
      <c r="D30" s="21"/>
      <c r="E30" s="21"/>
      <c r="F30" s="21"/>
      <c r="G30" s="21"/>
      <c r="H30" s="21"/>
      <c r="I30" s="17"/>
    </row>
    <row r="31" spans="1:9" ht="16.8">
      <c r="A31" s="153" t="s">
        <v>63</v>
      </c>
      <c r="B31" s="154"/>
      <c r="C31" s="154"/>
      <c r="D31" s="154"/>
      <c r="E31" s="155">
        <f>SUM(E13:E30)</f>
        <v>1019663600</v>
      </c>
      <c r="F31" s="155">
        <f>SUM(F13:F30)</f>
        <v>1019663600</v>
      </c>
      <c r="G31" s="155">
        <f>SUM(G13:G30)</f>
        <v>1018440758.83</v>
      </c>
      <c r="H31" s="155">
        <f>SUM(H13:H30)</f>
        <v>1222841.1699999874</v>
      </c>
      <c r="I31" s="17"/>
    </row>
    <row r="32" spans="1:9" ht="30" customHeight="1">
      <c r="A32" s="186" t="s">
        <v>250</v>
      </c>
      <c r="B32" s="186"/>
      <c r="C32" s="186"/>
      <c r="D32" s="186"/>
      <c r="E32" s="186"/>
      <c r="F32" s="186"/>
      <c r="G32" s="186"/>
      <c r="H32" s="186"/>
      <c r="I32" s="17"/>
    </row>
    <row r="33" spans="1:9" ht="19.95" customHeight="1">
      <c r="A33" s="187"/>
      <c r="B33" s="187"/>
      <c r="C33" s="187"/>
      <c r="D33" s="187"/>
      <c r="E33" s="187"/>
      <c r="F33" s="187"/>
      <c r="G33" s="187"/>
      <c r="H33" s="187"/>
      <c r="I33" s="35"/>
    </row>
    <row r="34" spans="1:9" s="7" customFormat="1" ht="12.45" customHeight="1">
      <c r="A34" s="182" t="s">
        <v>238</v>
      </c>
      <c r="B34" s="182"/>
      <c r="C34" s="182"/>
      <c r="D34" s="182"/>
      <c r="E34" s="182"/>
      <c r="F34" s="182"/>
      <c r="G34" s="182"/>
      <c r="H34" s="182"/>
      <c r="I34" s="19"/>
    </row>
    <row r="35" spans="1:9" s="7" customFormat="1" ht="25.2" customHeight="1">
      <c r="A35" s="182" t="s">
        <v>205</v>
      </c>
      <c r="B35" s="182" t="s">
        <v>180</v>
      </c>
      <c r="C35" s="182"/>
      <c r="D35" s="182"/>
      <c r="E35" s="182" t="s">
        <v>181</v>
      </c>
      <c r="F35" s="182"/>
      <c r="G35" s="182"/>
      <c r="H35" s="182"/>
      <c r="I35" s="17"/>
    </row>
    <row r="36" spans="1:9" s="10" customFormat="1" ht="60" customHeight="1">
      <c r="A36" s="182"/>
      <c r="B36" s="66" t="s">
        <v>182</v>
      </c>
      <c r="C36" s="66" t="s">
        <v>183</v>
      </c>
      <c r="D36" s="53" t="s">
        <v>184</v>
      </c>
      <c r="E36" s="66" t="s">
        <v>2</v>
      </c>
      <c r="F36" s="66" t="s">
        <v>3</v>
      </c>
      <c r="G36" s="66" t="s">
        <v>84</v>
      </c>
      <c r="H36" s="66" t="s">
        <v>86</v>
      </c>
      <c r="I36" s="20"/>
    </row>
    <row r="37" spans="1:9" s="7" customFormat="1" ht="45">
      <c r="A37" s="70" t="s">
        <v>233</v>
      </c>
      <c r="B37" s="21" t="s">
        <v>64</v>
      </c>
      <c r="C37" s="21"/>
      <c r="D37" s="21"/>
      <c r="E37" s="71">
        <v>0</v>
      </c>
      <c r="F37" s="71">
        <v>7672676.2599999998</v>
      </c>
      <c r="G37" s="71">
        <v>7672497.5200000005</v>
      </c>
      <c r="H37" s="71">
        <f>F37-G37</f>
        <v>178.73999999929219</v>
      </c>
      <c r="I37" s="17"/>
    </row>
    <row r="38" spans="1:9" ht="30">
      <c r="A38" s="70" t="s">
        <v>234</v>
      </c>
      <c r="B38" s="74"/>
      <c r="C38" s="74"/>
      <c r="D38" s="74"/>
      <c r="E38" s="71">
        <v>0</v>
      </c>
      <c r="F38" s="71">
        <v>2244972.66</v>
      </c>
      <c r="G38" s="71">
        <v>2243485.54</v>
      </c>
      <c r="H38" s="71">
        <f>F38-G38</f>
        <v>1487.1200000001118</v>
      </c>
      <c r="I38" s="73"/>
    </row>
    <row r="39" spans="1:9" ht="45">
      <c r="A39" s="70" t="s">
        <v>235</v>
      </c>
      <c r="B39" s="75"/>
      <c r="C39" s="75"/>
      <c r="D39" s="75"/>
      <c r="E39" s="71">
        <v>0</v>
      </c>
      <c r="F39" s="71">
        <v>1784832.32</v>
      </c>
      <c r="G39" s="71">
        <v>1784474.42</v>
      </c>
      <c r="H39" s="71">
        <f>F39-G39</f>
        <v>357.9000000001397</v>
      </c>
    </row>
    <row r="40" spans="1:9" ht="30">
      <c r="A40" s="70" t="s">
        <v>236</v>
      </c>
      <c r="B40" s="75"/>
      <c r="C40" s="75"/>
      <c r="D40" s="75"/>
      <c r="E40" s="71">
        <v>0</v>
      </c>
      <c r="F40" s="71">
        <v>1344546.87</v>
      </c>
      <c r="G40" s="71">
        <v>1344525</v>
      </c>
      <c r="H40" s="71">
        <f>F40-G40</f>
        <v>21.870000000111759</v>
      </c>
    </row>
    <row r="41" spans="1:9" ht="15">
      <c r="A41" s="36" t="s">
        <v>63</v>
      </c>
      <c r="B41" s="76"/>
      <c r="C41" s="76"/>
      <c r="D41" s="76"/>
      <c r="E41" s="78">
        <f>SUM(E37:E40)</f>
        <v>0</v>
      </c>
      <c r="F41" s="72">
        <f>SUM(F37:F40)</f>
        <v>13047028.109999999</v>
      </c>
      <c r="G41" s="72">
        <f>SUM(G37:G40)</f>
        <v>13044982.48</v>
      </c>
      <c r="H41" s="72">
        <f>SUM(H37:H40)</f>
        <v>2045.6299999996554</v>
      </c>
    </row>
    <row r="42" spans="1:9" ht="28.5" customHeight="1">
      <c r="A42" s="186" t="s">
        <v>250</v>
      </c>
      <c r="B42" s="186"/>
      <c r="C42" s="186"/>
      <c r="D42" s="186"/>
      <c r="E42" s="186"/>
      <c r="F42" s="186"/>
      <c r="G42" s="186"/>
      <c r="H42" s="186"/>
    </row>
    <row r="44" spans="1:9" ht="15">
      <c r="A44" s="182" t="s">
        <v>205</v>
      </c>
      <c r="B44" s="182" t="s">
        <v>180</v>
      </c>
      <c r="C44" s="182"/>
      <c r="D44" s="182"/>
      <c r="E44" s="183" t="s">
        <v>181</v>
      </c>
      <c r="F44" s="184"/>
      <c r="G44" s="184"/>
      <c r="H44" s="185"/>
    </row>
    <row r="45" spans="1:9" ht="86.4">
      <c r="A45" s="182"/>
      <c r="B45" s="97" t="s">
        <v>182</v>
      </c>
      <c r="C45" s="97" t="s">
        <v>183</v>
      </c>
      <c r="D45" s="53" t="s">
        <v>362</v>
      </c>
      <c r="E45" s="97" t="s">
        <v>2</v>
      </c>
      <c r="F45" s="97" t="s">
        <v>3</v>
      </c>
      <c r="G45" s="97" t="s">
        <v>363</v>
      </c>
      <c r="H45" s="97" t="s">
        <v>86</v>
      </c>
    </row>
    <row r="46" spans="1:9" ht="30">
      <c r="A46" s="70" t="s">
        <v>364</v>
      </c>
      <c r="B46" s="70" t="s">
        <v>365</v>
      </c>
      <c r="C46" s="21" t="s">
        <v>366</v>
      </c>
      <c r="D46" s="108">
        <v>721</v>
      </c>
      <c r="E46" s="109">
        <f>D46*1196.01000037723</f>
        <v>862323.21027198283</v>
      </c>
      <c r="F46" s="109">
        <f>D46*1202.46366483081</f>
        <v>866976.30234301405</v>
      </c>
      <c r="G46" s="109">
        <f>D46*1202.45920411936</f>
        <v>866973.08617005858</v>
      </c>
      <c r="H46" s="109"/>
    </row>
    <row r="47" spans="1:9" ht="30">
      <c r="A47" s="70" t="s">
        <v>364</v>
      </c>
      <c r="B47" s="70" t="s">
        <v>367</v>
      </c>
      <c r="C47" s="21" t="s">
        <v>366</v>
      </c>
      <c r="D47" s="108">
        <v>399</v>
      </c>
      <c r="E47" s="109">
        <f t="shared" ref="E47:E110" si="1">D47*1196.01000037723</f>
        <v>477207.99015051476</v>
      </c>
      <c r="F47" s="109">
        <f t="shared" ref="F47:F110" si="2">D47*1202.46366483081</f>
        <v>479783.00226749323</v>
      </c>
      <c r="G47" s="109">
        <f t="shared" ref="G47:G110" si="3">D47*1202.45920411936</f>
        <v>479781.22244362463</v>
      </c>
      <c r="H47" s="109"/>
    </row>
    <row r="48" spans="1:9" ht="30">
      <c r="A48" s="70" t="s">
        <v>364</v>
      </c>
      <c r="B48" s="70" t="s">
        <v>368</v>
      </c>
      <c r="C48" s="21" t="s">
        <v>366</v>
      </c>
      <c r="D48" s="108">
        <v>2093</v>
      </c>
      <c r="E48" s="109">
        <f t="shared" si="1"/>
        <v>2503248.9307895424</v>
      </c>
      <c r="F48" s="109">
        <f t="shared" si="2"/>
        <v>2516756.4504908854</v>
      </c>
      <c r="G48" s="109">
        <f t="shared" si="3"/>
        <v>2516747.1142218206</v>
      </c>
      <c r="H48" s="109"/>
    </row>
    <row r="49" spans="1:8" ht="30">
      <c r="A49" s="70" t="s">
        <v>364</v>
      </c>
      <c r="B49" s="70" t="s">
        <v>369</v>
      </c>
      <c r="C49" s="21" t="s">
        <v>366</v>
      </c>
      <c r="D49" s="108">
        <v>1161</v>
      </c>
      <c r="E49" s="109">
        <f t="shared" si="1"/>
        <v>1388567.6104379641</v>
      </c>
      <c r="F49" s="109">
        <f t="shared" si="2"/>
        <v>1396060.3148685705</v>
      </c>
      <c r="G49" s="109">
        <f t="shared" si="3"/>
        <v>1396055.135982577</v>
      </c>
      <c r="H49" s="109"/>
    </row>
    <row r="50" spans="1:8" ht="30">
      <c r="A50" s="70" t="s">
        <v>364</v>
      </c>
      <c r="B50" s="70" t="s">
        <v>370</v>
      </c>
      <c r="C50" s="21" t="s">
        <v>366</v>
      </c>
      <c r="D50" s="108">
        <v>512</v>
      </c>
      <c r="E50" s="109">
        <f t="shared" si="1"/>
        <v>612357.12019314175</v>
      </c>
      <c r="F50" s="109">
        <f t="shared" si="2"/>
        <v>615661.39639337477</v>
      </c>
      <c r="G50" s="109">
        <f t="shared" si="3"/>
        <v>615659.11250911234</v>
      </c>
      <c r="H50" s="109"/>
    </row>
    <row r="51" spans="1:8" ht="30">
      <c r="A51" s="70" t="s">
        <v>364</v>
      </c>
      <c r="B51" s="70" t="s">
        <v>371</v>
      </c>
      <c r="C51" s="21" t="s">
        <v>366</v>
      </c>
      <c r="D51" s="108">
        <v>1707</v>
      </c>
      <c r="E51" s="109">
        <f t="shared" si="1"/>
        <v>2041589.0706439316</v>
      </c>
      <c r="F51" s="109">
        <f t="shared" si="2"/>
        <v>2052605.475866193</v>
      </c>
      <c r="G51" s="109">
        <f t="shared" si="3"/>
        <v>2052597.8614317477</v>
      </c>
      <c r="H51" s="109"/>
    </row>
    <row r="52" spans="1:8" ht="30">
      <c r="A52" s="70" t="s">
        <v>364</v>
      </c>
      <c r="B52" s="70" t="s">
        <v>372</v>
      </c>
      <c r="C52" s="21" t="s">
        <v>366</v>
      </c>
      <c r="D52" s="108">
        <v>931</v>
      </c>
      <c r="E52" s="109">
        <f t="shared" si="1"/>
        <v>1113485.3103512011</v>
      </c>
      <c r="F52" s="109">
        <f t="shared" si="2"/>
        <v>1119493.6719574842</v>
      </c>
      <c r="G52" s="109">
        <f t="shared" si="3"/>
        <v>1119489.5190351242</v>
      </c>
      <c r="H52" s="109"/>
    </row>
    <row r="53" spans="1:8" ht="30">
      <c r="A53" s="70" t="s">
        <v>364</v>
      </c>
      <c r="B53" s="70" t="s">
        <v>373</v>
      </c>
      <c r="C53" s="21" t="s">
        <v>366</v>
      </c>
      <c r="D53" s="108">
        <v>553</v>
      </c>
      <c r="E53" s="109">
        <f t="shared" si="1"/>
        <v>661393.53020860814</v>
      </c>
      <c r="F53" s="109">
        <f t="shared" si="2"/>
        <v>664962.40665143798</v>
      </c>
      <c r="G53" s="109">
        <f t="shared" si="3"/>
        <v>664959.93987800612</v>
      </c>
      <c r="H53" s="109"/>
    </row>
    <row r="54" spans="1:8" ht="30">
      <c r="A54" s="70" t="s">
        <v>364</v>
      </c>
      <c r="B54" s="70" t="s">
        <v>374</v>
      </c>
      <c r="C54" s="21" t="s">
        <v>366</v>
      </c>
      <c r="D54" s="108">
        <v>900</v>
      </c>
      <c r="E54" s="109">
        <f t="shared" si="1"/>
        <v>1076409.0003395069</v>
      </c>
      <c r="F54" s="109">
        <f t="shared" si="2"/>
        <v>1082217.298347729</v>
      </c>
      <c r="G54" s="109">
        <f t="shared" si="3"/>
        <v>1082213.2837074241</v>
      </c>
      <c r="H54" s="109"/>
    </row>
    <row r="55" spans="1:8" ht="30">
      <c r="A55" s="70" t="s">
        <v>364</v>
      </c>
      <c r="B55" s="70" t="s">
        <v>375</v>
      </c>
      <c r="C55" s="21" t="s">
        <v>366</v>
      </c>
      <c r="D55" s="108">
        <v>4004</v>
      </c>
      <c r="E55" s="109">
        <f t="shared" si="1"/>
        <v>4788824.0415104292</v>
      </c>
      <c r="F55" s="109">
        <f t="shared" si="2"/>
        <v>4814664.5139825633</v>
      </c>
      <c r="G55" s="109">
        <f t="shared" si="3"/>
        <v>4814646.6532939179</v>
      </c>
      <c r="H55" s="109"/>
    </row>
    <row r="56" spans="1:8" ht="30">
      <c r="A56" s="70" t="s">
        <v>364</v>
      </c>
      <c r="B56" s="70" t="s">
        <v>376</v>
      </c>
      <c r="C56" s="21" t="s">
        <v>366</v>
      </c>
      <c r="D56" s="108">
        <v>1542</v>
      </c>
      <c r="E56" s="109">
        <f t="shared" si="1"/>
        <v>1844247.4205816886</v>
      </c>
      <c r="F56" s="109">
        <f t="shared" si="2"/>
        <v>1854198.9711691092</v>
      </c>
      <c r="G56" s="109">
        <f t="shared" si="3"/>
        <v>1854192.0927520532</v>
      </c>
      <c r="H56" s="109"/>
    </row>
    <row r="57" spans="1:8" ht="30">
      <c r="A57" s="70" t="s">
        <v>364</v>
      </c>
      <c r="B57" s="70" t="s">
        <v>377</v>
      </c>
      <c r="C57" s="21" t="s">
        <v>366</v>
      </c>
      <c r="D57" s="108">
        <v>464</v>
      </c>
      <c r="E57" s="109">
        <f t="shared" si="1"/>
        <v>554948.64017503476</v>
      </c>
      <c r="F57" s="109">
        <f t="shared" si="2"/>
        <v>557943.14048149588</v>
      </c>
      <c r="G57" s="109">
        <f t="shared" si="3"/>
        <v>557941.07071138301</v>
      </c>
      <c r="H57" s="109"/>
    </row>
    <row r="58" spans="1:8" ht="30">
      <c r="A58" s="70" t="s">
        <v>364</v>
      </c>
      <c r="B58" s="70" t="s">
        <v>378</v>
      </c>
      <c r="C58" s="21" t="s">
        <v>366</v>
      </c>
      <c r="D58" s="108">
        <v>1834</v>
      </c>
      <c r="E58" s="109">
        <f t="shared" si="1"/>
        <v>2193482.3406918398</v>
      </c>
      <c r="F58" s="109">
        <f t="shared" si="2"/>
        <v>2205318.3612997057</v>
      </c>
      <c r="G58" s="109">
        <f t="shared" si="3"/>
        <v>2205310.1803549062</v>
      </c>
      <c r="H58" s="109"/>
    </row>
    <row r="59" spans="1:8" ht="30">
      <c r="A59" s="70" t="s">
        <v>364</v>
      </c>
      <c r="B59" s="70" t="s">
        <v>379</v>
      </c>
      <c r="C59" s="21" t="s">
        <v>366</v>
      </c>
      <c r="D59" s="108">
        <v>714</v>
      </c>
      <c r="E59" s="109">
        <f t="shared" si="1"/>
        <v>853951.14026934223</v>
      </c>
      <c r="F59" s="109">
        <f t="shared" si="2"/>
        <v>858559.05668919836</v>
      </c>
      <c r="G59" s="109">
        <f t="shared" si="3"/>
        <v>858555.87174122303</v>
      </c>
      <c r="H59" s="109"/>
    </row>
    <row r="60" spans="1:8" ht="30">
      <c r="A60" s="70" t="s">
        <v>364</v>
      </c>
      <c r="B60" s="70" t="s">
        <v>380</v>
      </c>
      <c r="C60" s="21" t="s">
        <v>366</v>
      </c>
      <c r="D60" s="108">
        <v>910</v>
      </c>
      <c r="E60" s="109">
        <f t="shared" si="1"/>
        <v>1088369.1003432793</v>
      </c>
      <c r="F60" s="109">
        <f t="shared" si="2"/>
        <v>1094241.9349960373</v>
      </c>
      <c r="G60" s="109">
        <f t="shared" si="3"/>
        <v>1094237.8757486176</v>
      </c>
      <c r="H60" s="109"/>
    </row>
    <row r="61" spans="1:8" ht="30">
      <c r="A61" s="70" t="s">
        <v>364</v>
      </c>
      <c r="B61" s="70" t="s">
        <v>381</v>
      </c>
      <c r="C61" s="21" t="s">
        <v>366</v>
      </c>
      <c r="D61" s="108">
        <v>173</v>
      </c>
      <c r="E61" s="109">
        <f t="shared" si="1"/>
        <v>206909.73006526078</v>
      </c>
      <c r="F61" s="109">
        <f t="shared" si="2"/>
        <v>208026.21401573016</v>
      </c>
      <c r="G61" s="109">
        <f t="shared" si="3"/>
        <v>208025.44231264928</v>
      </c>
      <c r="H61" s="109"/>
    </row>
    <row r="62" spans="1:8" ht="30">
      <c r="A62" s="70" t="s">
        <v>364</v>
      </c>
      <c r="B62" s="70" t="s">
        <v>382</v>
      </c>
      <c r="C62" s="21" t="s">
        <v>366</v>
      </c>
      <c r="D62" s="108">
        <v>175</v>
      </c>
      <c r="E62" s="109">
        <f t="shared" si="1"/>
        <v>209301.75006601526</v>
      </c>
      <c r="F62" s="109">
        <f t="shared" si="2"/>
        <v>210431.14134539178</v>
      </c>
      <c r="G62" s="109">
        <f t="shared" si="3"/>
        <v>210430.36072088801</v>
      </c>
      <c r="H62" s="109"/>
    </row>
    <row r="63" spans="1:8" ht="30">
      <c r="A63" s="70" t="s">
        <v>364</v>
      </c>
      <c r="B63" s="70" t="s">
        <v>383</v>
      </c>
      <c r="C63" s="21" t="s">
        <v>366</v>
      </c>
      <c r="D63" s="108">
        <v>1204</v>
      </c>
      <c r="E63" s="109">
        <f t="shared" si="1"/>
        <v>1439996.0404541849</v>
      </c>
      <c r="F63" s="109">
        <f t="shared" si="2"/>
        <v>1447766.2524562953</v>
      </c>
      <c r="G63" s="109">
        <f t="shared" si="3"/>
        <v>1447760.8817597094</v>
      </c>
      <c r="H63" s="109"/>
    </row>
    <row r="64" spans="1:8" ht="30">
      <c r="A64" s="70" t="s">
        <v>364</v>
      </c>
      <c r="B64" s="70" t="s">
        <v>384</v>
      </c>
      <c r="C64" s="21" t="s">
        <v>366</v>
      </c>
      <c r="D64" s="108">
        <v>1224</v>
      </c>
      <c r="E64" s="109">
        <f t="shared" si="1"/>
        <v>1463916.2404617295</v>
      </c>
      <c r="F64" s="109">
        <f t="shared" si="2"/>
        <v>1471815.5257529116</v>
      </c>
      <c r="G64" s="109">
        <f t="shared" si="3"/>
        <v>1471810.0658420967</v>
      </c>
      <c r="H64" s="109"/>
    </row>
    <row r="65" spans="1:8" ht="30">
      <c r="A65" s="70" t="s">
        <v>364</v>
      </c>
      <c r="B65" s="70" t="s">
        <v>385</v>
      </c>
      <c r="C65" s="21" t="s">
        <v>366</v>
      </c>
      <c r="D65" s="108">
        <v>332</v>
      </c>
      <c r="E65" s="109">
        <f t="shared" si="1"/>
        <v>397075.32012524037</v>
      </c>
      <c r="F65" s="109">
        <f t="shared" si="2"/>
        <v>399217.93672382896</v>
      </c>
      <c r="G65" s="109">
        <f t="shared" si="3"/>
        <v>399216.45576762751</v>
      </c>
      <c r="H65" s="109"/>
    </row>
    <row r="66" spans="1:8" ht="30">
      <c r="A66" s="70" t="s">
        <v>364</v>
      </c>
      <c r="B66" s="70" t="s">
        <v>386</v>
      </c>
      <c r="C66" s="21" t="s">
        <v>366</v>
      </c>
      <c r="D66" s="108">
        <v>735</v>
      </c>
      <c r="E66" s="109">
        <f t="shared" si="1"/>
        <v>879067.35027726402</v>
      </c>
      <c r="F66" s="109">
        <f t="shared" si="2"/>
        <v>883810.79365064541</v>
      </c>
      <c r="G66" s="109">
        <f t="shared" si="3"/>
        <v>883807.51502772968</v>
      </c>
      <c r="H66" s="109"/>
    </row>
    <row r="67" spans="1:8" ht="30">
      <c r="A67" s="70" t="s">
        <v>364</v>
      </c>
      <c r="B67" s="70" t="s">
        <v>387</v>
      </c>
      <c r="C67" s="21" t="s">
        <v>366</v>
      </c>
      <c r="D67" s="108">
        <v>2114</v>
      </c>
      <c r="E67" s="109">
        <f t="shared" si="1"/>
        <v>2528365.1407974642</v>
      </c>
      <c r="F67" s="109">
        <f t="shared" si="2"/>
        <v>2542008.1874523326</v>
      </c>
      <c r="G67" s="109">
        <f t="shared" si="3"/>
        <v>2541998.7575083273</v>
      </c>
      <c r="H67" s="109"/>
    </row>
    <row r="68" spans="1:8" ht="30">
      <c r="A68" s="70" t="s">
        <v>364</v>
      </c>
      <c r="B68" s="70" t="s">
        <v>388</v>
      </c>
      <c r="C68" s="21" t="s">
        <v>366</v>
      </c>
      <c r="D68" s="108">
        <v>2177</v>
      </c>
      <c r="E68" s="109">
        <f t="shared" si="1"/>
        <v>2603713.7708212296</v>
      </c>
      <c r="F68" s="109">
        <f t="shared" si="2"/>
        <v>2617763.3983366736</v>
      </c>
      <c r="G68" s="109">
        <f t="shared" si="3"/>
        <v>2617753.6873678467</v>
      </c>
      <c r="H68" s="109"/>
    </row>
    <row r="69" spans="1:8" ht="30">
      <c r="A69" s="70" t="s">
        <v>364</v>
      </c>
      <c r="B69" s="70" t="s">
        <v>389</v>
      </c>
      <c r="C69" s="21" t="s">
        <v>366</v>
      </c>
      <c r="D69" s="108">
        <v>1358</v>
      </c>
      <c r="E69" s="109">
        <f t="shared" si="1"/>
        <v>1624181.5805122782</v>
      </c>
      <c r="F69" s="109">
        <f t="shared" si="2"/>
        <v>1632945.6568402401</v>
      </c>
      <c r="G69" s="109">
        <f t="shared" si="3"/>
        <v>1632939.599194091</v>
      </c>
      <c r="H69" s="109"/>
    </row>
    <row r="70" spans="1:8" ht="30">
      <c r="A70" s="70" t="s">
        <v>364</v>
      </c>
      <c r="B70" s="70" t="s">
        <v>390</v>
      </c>
      <c r="C70" s="21" t="s">
        <v>366</v>
      </c>
      <c r="D70" s="108">
        <v>462</v>
      </c>
      <c r="E70" s="109">
        <f t="shared" si="1"/>
        <v>552556.62017428025</v>
      </c>
      <c r="F70" s="109">
        <f t="shared" si="2"/>
        <v>555538.21315183432</v>
      </c>
      <c r="G70" s="109">
        <f t="shared" si="3"/>
        <v>555536.15230314434</v>
      </c>
      <c r="H70" s="109"/>
    </row>
    <row r="71" spans="1:8" ht="30">
      <c r="A71" s="70" t="s">
        <v>364</v>
      </c>
      <c r="B71" s="70" t="s">
        <v>391</v>
      </c>
      <c r="C71" s="21" t="s">
        <v>366</v>
      </c>
      <c r="D71" s="108">
        <v>616</v>
      </c>
      <c r="E71" s="109">
        <f t="shared" si="1"/>
        <v>736742.16023237363</v>
      </c>
      <c r="F71" s="109">
        <f t="shared" si="2"/>
        <v>740717.61753577902</v>
      </c>
      <c r="G71" s="109">
        <f t="shared" si="3"/>
        <v>740714.86973752582</v>
      </c>
      <c r="H71" s="109"/>
    </row>
    <row r="72" spans="1:8" ht="30">
      <c r="A72" s="70" t="s">
        <v>364</v>
      </c>
      <c r="B72" s="70" t="s">
        <v>392</v>
      </c>
      <c r="C72" s="21" t="s">
        <v>366</v>
      </c>
      <c r="D72" s="108">
        <v>1295</v>
      </c>
      <c r="E72" s="109">
        <f t="shared" si="1"/>
        <v>1548832.9504885129</v>
      </c>
      <c r="F72" s="109">
        <f t="shared" si="2"/>
        <v>1557190.4459558991</v>
      </c>
      <c r="G72" s="109">
        <f t="shared" si="3"/>
        <v>1557184.6693345713</v>
      </c>
      <c r="H72" s="109"/>
    </row>
    <row r="73" spans="1:8" ht="30">
      <c r="A73" s="70" t="s">
        <v>364</v>
      </c>
      <c r="B73" s="70" t="s">
        <v>393</v>
      </c>
      <c r="C73" s="21" t="s">
        <v>366</v>
      </c>
      <c r="D73" s="108">
        <v>497</v>
      </c>
      <c r="E73" s="109">
        <f t="shared" si="1"/>
        <v>594416.97018748324</v>
      </c>
      <c r="F73" s="109">
        <f t="shared" si="2"/>
        <v>597624.44142091263</v>
      </c>
      <c r="G73" s="109">
        <f t="shared" si="3"/>
        <v>597622.22444732196</v>
      </c>
      <c r="H73" s="109"/>
    </row>
    <row r="74" spans="1:8" ht="30">
      <c r="A74" s="70" t="s">
        <v>364</v>
      </c>
      <c r="B74" s="70" t="s">
        <v>394</v>
      </c>
      <c r="C74" s="21" t="s">
        <v>366</v>
      </c>
      <c r="D74" s="108">
        <v>1442</v>
      </c>
      <c r="E74" s="109">
        <f t="shared" si="1"/>
        <v>1724646.4205439657</v>
      </c>
      <c r="F74" s="109">
        <f t="shared" si="2"/>
        <v>1733952.6046860281</v>
      </c>
      <c r="G74" s="109">
        <f t="shared" si="3"/>
        <v>1733946.1723401172</v>
      </c>
      <c r="H74" s="109"/>
    </row>
    <row r="75" spans="1:8" ht="30">
      <c r="A75" s="70" t="s">
        <v>364</v>
      </c>
      <c r="B75" s="70" t="s">
        <v>395</v>
      </c>
      <c r="C75" s="21" t="s">
        <v>366</v>
      </c>
      <c r="D75" s="108">
        <v>1232</v>
      </c>
      <c r="E75" s="109">
        <f t="shared" si="1"/>
        <v>1473484.3204647473</v>
      </c>
      <c r="F75" s="109">
        <f t="shared" si="2"/>
        <v>1481435.235071558</v>
      </c>
      <c r="G75" s="109">
        <f t="shared" si="3"/>
        <v>1481429.7394750516</v>
      </c>
      <c r="H75" s="109"/>
    </row>
    <row r="76" spans="1:8" ht="30">
      <c r="A76" s="70" t="s">
        <v>364</v>
      </c>
      <c r="B76" s="70" t="s">
        <v>396</v>
      </c>
      <c r="C76" s="21" t="s">
        <v>366</v>
      </c>
      <c r="D76" s="108">
        <v>1512</v>
      </c>
      <c r="E76" s="109">
        <f t="shared" si="1"/>
        <v>1808367.1205703716</v>
      </c>
      <c r="F76" s="109">
        <f t="shared" si="2"/>
        <v>1818125.0612241849</v>
      </c>
      <c r="G76" s="109">
        <f t="shared" si="3"/>
        <v>1818118.3166284724</v>
      </c>
      <c r="H76" s="109"/>
    </row>
    <row r="77" spans="1:8" ht="30">
      <c r="A77" s="70" t="s">
        <v>364</v>
      </c>
      <c r="B77" s="70" t="s">
        <v>397</v>
      </c>
      <c r="C77" s="21" t="s">
        <v>366</v>
      </c>
      <c r="D77" s="108">
        <v>608</v>
      </c>
      <c r="E77" s="109">
        <f t="shared" si="1"/>
        <v>727174.08022935584</v>
      </c>
      <c r="F77" s="109">
        <f t="shared" si="2"/>
        <v>731097.90821713256</v>
      </c>
      <c r="G77" s="109">
        <f t="shared" si="3"/>
        <v>731095.19610457087</v>
      </c>
      <c r="H77" s="109"/>
    </row>
    <row r="78" spans="1:8" ht="30">
      <c r="A78" s="70" t="s">
        <v>364</v>
      </c>
      <c r="B78" s="70" t="s">
        <v>398</v>
      </c>
      <c r="C78" s="21" t="s">
        <v>366</v>
      </c>
      <c r="D78" s="108">
        <v>1687</v>
      </c>
      <c r="E78" s="109">
        <f t="shared" si="1"/>
        <v>2017668.870636387</v>
      </c>
      <c r="F78" s="109">
        <f t="shared" si="2"/>
        <v>2028556.2025695767</v>
      </c>
      <c r="G78" s="109">
        <f t="shared" si="3"/>
        <v>2028548.6773493604</v>
      </c>
      <c r="H78" s="109"/>
    </row>
    <row r="79" spans="1:8" ht="30">
      <c r="A79" s="70" t="s">
        <v>364</v>
      </c>
      <c r="B79" s="70" t="s">
        <v>399</v>
      </c>
      <c r="C79" s="21" t="s">
        <v>366</v>
      </c>
      <c r="D79" s="108">
        <v>1925</v>
      </c>
      <c r="E79" s="109">
        <f t="shared" si="1"/>
        <v>2302319.2507261676</v>
      </c>
      <c r="F79" s="109">
        <f t="shared" si="2"/>
        <v>2314742.5547993095</v>
      </c>
      <c r="G79" s="109">
        <f t="shared" si="3"/>
        <v>2314733.9679297679</v>
      </c>
      <c r="H79" s="109"/>
    </row>
    <row r="80" spans="1:8" ht="30">
      <c r="A80" s="70" t="s">
        <v>364</v>
      </c>
      <c r="B80" s="70" t="s">
        <v>400</v>
      </c>
      <c r="C80" s="21" t="s">
        <v>366</v>
      </c>
      <c r="D80" s="108">
        <v>525</v>
      </c>
      <c r="E80" s="109">
        <f t="shared" si="1"/>
        <v>627905.25019804575</v>
      </c>
      <c r="F80" s="109">
        <f t="shared" si="2"/>
        <v>631293.42403617536</v>
      </c>
      <c r="G80" s="109">
        <f t="shared" si="3"/>
        <v>631291.08216266404</v>
      </c>
      <c r="H80" s="109"/>
    </row>
    <row r="81" spans="1:8" ht="30">
      <c r="A81" s="70" t="s">
        <v>364</v>
      </c>
      <c r="B81" s="70" t="s">
        <v>401</v>
      </c>
      <c r="C81" s="21" t="s">
        <v>366</v>
      </c>
      <c r="D81" s="108">
        <v>1113</v>
      </c>
      <c r="E81" s="109">
        <f t="shared" si="1"/>
        <v>1331159.1304198569</v>
      </c>
      <c r="F81" s="109">
        <f t="shared" si="2"/>
        <v>1338342.0589566915</v>
      </c>
      <c r="G81" s="109">
        <f t="shared" si="3"/>
        <v>1338337.0941848478</v>
      </c>
      <c r="H81" s="109"/>
    </row>
    <row r="82" spans="1:8" ht="30">
      <c r="A82" s="70" t="s">
        <v>364</v>
      </c>
      <c r="B82" s="70" t="s">
        <v>402</v>
      </c>
      <c r="C82" s="21" t="s">
        <v>366</v>
      </c>
      <c r="D82" s="108">
        <v>1022</v>
      </c>
      <c r="E82" s="109">
        <f t="shared" si="1"/>
        <v>1222322.2203855291</v>
      </c>
      <c r="F82" s="109">
        <f t="shared" si="2"/>
        <v>1228917.865457088</v>
      </c>
      <c r="G82" s="109">
        <f t="shared" si="3"/>
        <v>1228913.3066099859</v>
      </c>
      <c r="H82" s="109"/>
    </row>
    <row r="83" spans="1:8" ht="30">
      <c r="A83" s="70" t="s">
        <v>364</v>
      </c>
      <c r="B83" s="70" t="s">
        <v>403</v>
      </c>
      <c r="C83" s="21" t="s">
        <v>366</v>
      </c>
      <c r="D83" s="108">
        <v>546</v>
      </c>
      <c r="E83" s="109">
        <f t="shared" si="1"/>
        <v>653021.46020596754</v>
      </c>
      <c r="F83" s="109">
        <f t="shared" si="2"/>
        <v>656545.1609976223</v>
      </c>
      <c r="G83" s="109">
        <f t="shared" si="3"/>
        <v>656542.72544917057</v>
      </c>
      <c r="H83" s="109"/>
    </row>
    <row r="84" spans="1:8" ht="30">
      <c r="A84" s="70" t="s">
        <v>364</v>
      </c>
      <c r="B84" s="70" t="s">
        <v>404</v>
      </c>
      <c r="C84" s="21" t="s">
        <v>366</v>
      </c>
      <c r="D84" s="108">
        <v>945</v>
      </c>
      <c r="E84" s="109">
        <f t="shared" si="1"/>
        <v>1130229.4503564823</v>
      </c>
      <c r="F84" s="109">
        <f t="shared" si="2"/>
        <v>1136328.1632651156</v>
      </c>
      <c r="G84" s="109">
        <f t="shared" si="3"/>
        <v>1136323.9478927953</v>
      </c>
      <c r="H84" s="109"/>
    </row>
    <row r="85" spans="1:8" ht="30">
      <c r="A85" s="70" t="s">
        <v>364</v>
      </c>
      <c r="B85" s="70" t="s">
        <v>405</v>
      </c>
      <c r="C85" s="21" t="s">
        <v>366</v>
      </c>
      <c r="D85" s="108">
        <v>1197</v>
      </c>
      <c r="E85" s="109">
        <f t="shared" si="1"/>
        <v>1431623.9704515443</v>
      </c>
      <c r="F85" s="109">
        <f t="shared" si="2"/>
        <v>1439349.0068024797</v>
      </c>
      <c r="G85" s="109">
        <f t="shared" si="3"/>
        <v>1439343.6673308739</v>
      </c>
      <c r="H85" s="109"/>
    </row>
    <row r="86" spans="1:8" ht="30">
      <c r="A86" s="70" t="s">
        <v>364</v>
      </c>
      <c r="B86" s="70" t="s">
        <v>406</v>
      </c>
      <c r="C86" s="21" t="s">
        <v>366</v>
      </c>
      <c r="D86" s="108">
        <v>680</v>
      </c>
      <c r="E86" s="109">
        <f t="shared" si="1"/>
        <v>813286.80025651644</v>
      </c>
      <c r="F86" s="109">
        <f t="shared" si="2"/>
        <v>817675.29208495084</v>
      </c>
      <c r="G86" s="109">
        <f t="shared" si="3"/>
        <v>817672.2588011648</v>
      </c>
      <c r="H86" s="109"/>
    </row>
    <row r="87" spans="1:8" ht="30">
      <c r="A87" s="70" t="s">
        <v>364</v>
      </c>
      <c r="B87" s="70" t="s">
        <v>407</v>
      </c>
      <c r="C87" s="21" t="s">
        <v>366</v>
      </c>
      <c r="D87" s="108">
        <v>1148</v>
      </c>
      <c r="E87" s="109">
        <f t="shared" si="1"/>
        <v>1373019.4804330601</v>
      </c>
      <c r="F87" s="109">
        <f t="shared" si="2"/>
        <v>1380428.2872257701</v>
      </c>
      <c r="G87" s="109">
        <f t="shared" si="3"/>
        <v>1380423.1663290253</v>
      </c>
      <c r="H87" s="109"/>
    </row>
    <row r="88" spans="1:8" ht="30">
      <c r="A88" s="70" t="s">
        <v>364</v>
      </c>
      <c r="B88" s="70" t="s">
        <v>408</v>
      </c>
      <c r="C88" s="21" t="s">
        <v>366</v>
      </c>
      <c r="D88" s="108">
        <v>1687</v>
      </c>
      <c r="E88" s="109">
        <f t="shared" si="1"/>
        <v>2017668.870636387</v>
      </c>
      <c r="F88" s="109">
        <f t="shared" si="2"/>
        <v>2028556.2025695767</v>
      </c>
      <c r="G88" s="109">
        <f t="shared" si="3"/>
        <v>2028548.6773493604</v>
      </c>
      <c r="H88" s="109"/>
    </row>
    <row r="89" spans="1:8" ht="30">
      <c r="A89" s="70" t="s">
        <v>364</v>
      </c>
      <c r="B89" s="70" t="s">
        <v>409</v>
      </c>
      <c r="C89" s="21" t="s">
        <v>366</v>
      </c>
      <c r="D89" s="108">
        <v>1575</v>
      </c>
      <c r="E89" s="109">
        <f t="shared" si="1"/>
        <v>1883715.7505941372</v>
      </c>
      <c r="F89" s="109">
        <f t="shared" si="2"/>
        <v>1893880.272108526</v>
      </c>
      <c r="G89" s="109">
        <f t="shared" si="3"/>
        <v>1893873.2464879921</v>
      </c>
      <c r="H89" s="109"/>
    </row>
    <row r="90" spans="1:8" ht="30">
      <c r="A90" s="70" t="s">
        <v>364</v>
      </c>
      <c r="B90" s="70" t="s">
        <v>410</v>
      </c>
      <c r="C90" s="21" t="s">
        <v>366</v>
      </c>
      <c r="D90" s="108">
        <v>784</v>
      </c>
      <c r="E90" s="109">
        <f t="shared" si="1"/>
        <v>937671.84029574832</v>
      </c>
      <c r="F90" s="109">
        <f t="shared" si="2"/>
        <v>942731.51322735508</v>
      </c>
      <c r="G90" s="109">
        <f t="shared" si="3"/>
        <v>942728.01602957828</v>
      </c>
      <c r="H90" s="109"/>
    </row>
    <row r="91" spans="1:8" ht="30">
      <c r="A91" s="70" t="s">
        <v>364</v>
      </c>
      <c r="B91" s="70" t="s">
        <v>411</v>
      </c>
      <c r="C91" s="21" t="s">
        <v>366</v>
      </c>
      <c r="D91" s="108">
        <v>434</v>
      </c>
      <c r="E91" s="109">
        <f t="shared" si="1"/>
        <v>519068.3401637178</v>
      </c>
      <c r="F91" s="109">
        <f t="shared" si="2"/>
        <v>521869.23053657159</v>
      </c>
      <c r="G91" s="109">
        <f t="shared" si="3"/>
        <v>521867.29458780226</v>
      </c>
      <c r="H91" s="109"/>
    </row>
    <row r="92" spans="1:8" ht="30">
      <c r="A92" s="70" t="s">
        <v>364</v>
      </c>
      <c r="B92" s="70" t="s">
        <v>412</v>
      </c>
      <c r="C92" s="21" t="s">
        <v>366</v>
      </c>
      <c r="D92" s="108">
        <v>828</v>
      </c>
      <c r="E92" s="109">
        <f t="shared" si="1"/>
        <v>990296.28031234641</v>
      </c>
      <c r="F92" s="109">
        <f t="shared" si="2"/>
        <v>995639.91447991075</v>
      </c>
      <c r="G92" s="109">
        <f t="shared" si="3"/>
        <v>995636.22101083014</v>
      </c>
      <c r="H92" s="109"/>
    </row>
    <row r="93" spans="1:8" ht="30">
      <c r="A93" s="70" t="s">
        <v>364</v>
      </c>
      <c r="B93" s="70" t="s">
        <v>413</v>
      </c>
      <c r="C93" s="21" t="s">
        <v>366</v>
      </c>
      <c r="D93" s="108">
        <v>1057</v>
      </c>
      <c r="E93" s="109">
        <f t="shared" si="1"/>
        <v>1264182.5703987321</v>
      </c>
      <c r="F93" s="109">
        <f t="shared" si="2"/>
        <v>1271004.0937261663</v>
      </c>
      <c r="G93" s="109">
        <f t="shared" si="3"/>
        <v>1270999.3787541636</v>
      </c>
      <c r="H93" s="109"/>
    </row>
    <row r="94" spans="1:8" ht="30">
      <c r="A94" s="70" t="s">
        <v>364</v>
      </c>
      <c r="B94" s="70" t="s">
        <v>414</v>
      </c>
      <c r="C94" s="21" t="s">
        <v>366</v>
      </c>
      <c r="D94" s="108">
        <v>1077</v>
      </c>
      <c r="E94" s="109">
        <f t="shared" si="1"/>
        <v>1288102.7704062767</v>
      </c>
      <c r="F94" s="109">
        <f t="shared" si="2"/>
        <v>1295053.3670227826</v>
      </c>
      <c r="G94" s="109">
        <f t="shared" si="3"/>
        <v>1295048.5628365509</v>
      </c>
      <c r="H94" s="109"/>
    </row>
    <row r="95" spans="1:8" ht="30">
      <c r="A95" s="70" t="s">
        <v>364</v>
      </c>
      <c r="B95" s="70" t="s">
        <v>415</v>
      </c>
      <c r="C95" s="21" t="s">
        <v>366</v>
      </c>
      <c r="D95" s="108">
        <v>1491</v>
      </c>
      <c r="E95" s="109">
        <f t="shared" si="1"/>
        <v>1783250.9105624498</v>
      </c>
      <c r="F95" s="109">
        <f t="shared" si="2"/>
        <v>1792873.3242627378</v>
      </c>
      <c r="G95" s="109">
        <f t="shared" si="3"/>
        <v>1792866.6733419658</v>
      </c>
      <c r="H95" s="109"/>
    </row>
    <row r="96" spans="1:8" ht="30">
      <c r="A96" s="70" t="s">
        <v>364</v>
      </c>
      <c r="B96" s="70" t="s">
        <v>416</v>
      </c>
      <c r="C96" s="21" t="s">
        <v>366</v>
      </c>
      <c r="D96" s="108">
        <v>1330</v>
      </c>
      <c r="E96" s="109">
        <f t="shared" si="1"/>
        <v>1590693.3005017159</v>
      </c>
      <c r="F96" s="109">
        <f t="shared" si="2"/>
        <v>1599276.6742249774</v>
      </c>
      <c r="G96" s="109">
        <f t="shared" si="3"/>
        <v>1599270.7414787489</v>
      </c>
      <c r="H96" s="109"/>
    </row>
    <row r="97" spans="1:8" ht="30">
      <c r="A97" s="70" t="s">
        <v>364</v>
      </c>
      <c r="B97" s="70" t="s">
        <v>417</v>
      </c>
      <c r="C97" s="21" t="s">
        <v>366</v>
      </c>
      <c r="D97" s="108">
        <v>875</v>
      </c>
      <c r="E97" s="109">
        <f t="shared" si="1"/>
        <v>1046508.7503300762</v>
      </c>
      <c r="F97" s="109">
        <f t="shared" si="2"/>
        <v>1052155.7067269587</v>
      </c>
      <c r="G97" s="109">
        <f t="shared" si="3"/>
        <v>1052151.8036044401</v>
      </c>
      <c r="H97" s="109"/>
    </row>
    <row r="98" spans="1:8" ht="30">
      <c r="A98" s="70" t="s">
        <v>364</v>
      </c>
      <c r="B98" s="70" t="s">
        <v>418</v>
      </c>
      <c r="C98" s="21" t="s">
        <v>366</v>
      </c>
      <c r="D98" s="108">
        <v>282</v>
      </c>
      <c r="E98" s="109">
        <f t="shared" si="1"/>
        <v>337274.82010637887</v>
      </c>
      <c r="F98" s="109">
        <f t="shared" si="2"/>
        <v>339094.75348228845</v>
      </c>
      <c r="G98" s="109">
        <f t="shared" si="3"/>
        <v>339093.49556165951</v>
      </c>
      <c r="H98" s="109"/>
    </row>
    <row r="99" spans="1:8" ht="30">
      <c r="A99" s="70" t="s">
        <v>364</v>
      </c>
      <c r="B99" s="70" t="s">
        <v>419</v>
      </c>
      <c r="C99" s="21" t="s">
        <v>366</v>
      </c>
      <c r="D99" s="108">
        <v>245</v>
      </c>
      <c r="E99" s="109">
        <f t="shared" si="1"/>
        <v>293022.45009242132</v>
      </c>
      <c r="F99" s="109">
        <f t="shared" si="2"/>
        <v>294603.59788354847</v>
      </c>
      <c r="G99" s="109">
        <f t="shared" si="3"/>
        <v>294602.50500924321</v>
      </c>
      <c r="H99" s="109"/>
    </row>
    <row r="100" spans="1:8" ht="30">
      <c r="A100" s="70" t="s">
        <v>364</v>
      </c>
      <c r="B100" s="70" t="s">
        <v>420</v>
      </c>
      <c r="C100" s="21" t="s">
        <v>366</v>
      </c>
      <c r="D100" s="108">
        <v>1001</v>
      </c>
      <c r="E100" s="109">
        <f t="shared" si="1"/>
        <v>1197206.0103776073</v>
      </c>
      <c r="F100" s="109">
        <f t="shared" si="2"/>
        <v>1203666.1284956408</v>
      </c>
      <c r="G100" s="109">
        <f t="shared" si="3"/>
        <v>1203661.6633234795</v>
      </c>
      <c r="H100" s="109"/>
    </row>
    <row r="101" spans="1:8" ht="30">
      <c r="A101" s="70" t="s">
        <v>364</v>
      </c>
      <c r="B101" s="70" t="s">
        <v>421</v>
      </c>
      <c r="C101" s="21" t="s">
        <v>366</v>
      </c>
      <c r="D101" s="108">
        <v>3409</v>
      </c>
      <c r="E101" s="109">
        <f t="shared" si="1"/>
        <v>4077198.091285977</v>
      </c>
      <c r="F101" s="109">
        <f t="shared" si="2"/>
        <v>4099198.6334082317</v>
      </c>
      <c r="G101" s="109">
        <f t="shared" si="3"/>
        <v>4099183.4268428986</v>
      </c>
      <c r="H101" s="109"/>
    </row>
    <row r="102" spans="1:8" ht="30">
      <c r="A102" s="70" t="s">
        <v>364</v>
      </c>
      <c r="B102" s="70" t="s">
        <v>422</v>
      </c>
      <c r="C102" s="21" t="s">
        <v>366</v>
      </c>
      <c r="D102" s="108">
        <v>1379</v>
      </c>
      <c r="E102" s="109">
        <f t="shared" si="1"/>
        <v>1649297.7905202</v>
      </c>
      <c r="F102" s="109">
        <f t="shared" si="2"/>
        <v>1658197.3938016871</v>
      </c>
      <c r="G102" s="109">
        <f t="shared" si="3"/>
        <v>1658191.2424805975</v>
      </c>
      <c r="H102" s="109"/>
    </row>
    <row r="103" spans="1:8" ht="30">
      <c r="A103" s="70" t="s">
        <v>364</v>
      </c>
      <c r="B103" s="70" t="s">
        <v>423</v>
      </c>
      <c r="C103" s="21" t="s">
        <v>366</v>
      </c>
      <c r="D103" s="108">
        <v>1288</v>
      </c>
      <c r="E103" s="109">
        <f t="shared" si="1"/>
        <v>1540460.8804858723</v>
      </c>
      <c r="F103" s="109">
        <f t="shared" si="2"/>
        <v>1548773.2003020835</v>
      </c>
      <c r="G103" s="109">
        <f t="shared" si="3"/>
        <v>1548767.4549057358</v>
      </c>
      <c r="H103" s="109"/>
    </row>
    <row r="104" spans="1:8" ht="30">
      <c r="A104" s="70" t="s">
        <v>364</v>
      </c>
      <c r="B104" s="70" t="s">
        <v>424</v>
      </c>
      <c r="C104" s="21" t="s">
        <v>366</v>
      </c>
      <c r="D104" s="108">
        <v>3669</v>
      </c>
      <c r="E104" s="109">
        <f t="shared" si="1"/>
        <v>4388160.6913840566</v>
      </c>
      <c r="F104" s="109">
        <f t="shared" si="2"/>
        <v>4411839.186264242</v>
      </c>
      <c r="G104" s="109">
        <f t="shared" si="3"/>
        <v>4411822.8199139321</v>
      </c>
      <c r="H104" s="109"/>
    </row>
    <row r="105" spans="1:8" ht="30">
      <c r="A105" s="70" t="s">
        <v>364</v>
      </c>
      <c r="B105" s="70" t="s">
        <v>425</v>
      </c>
      <c r="C105" s="21" t="s">
        <v>366</v>
      </c>
      <c r="D105" s="108">
        <v>1234</v>
      </c>
      <c r="E105" s="109">
        <f t="shared" si="1"/>
        <v>1475876.3404655019</v>
      </c>
      <c r="F105" s="109">
        <f t="shared" si="2"/>
        <v>1483840.1624012196</v>
      </c>
      <c r="G105" s="109">
        <f t="shared" si="3"/>
        <v>1483834.6578832902</v>
      </c>
      <c r="H105" s="109"/>
    </row>
    <row r="106" spans="1:8" ht="30">
      <c r="A106" s="70" t="s">
        <v>364</v>
      </c>
      <c r="B106" s="70" t="s">
        <v>426</v>
      </c>
      <c r="C106" s="21" t="s">
        <v>366</v>
      </c>
      <c r="D106" s="108">
        <v>1127</v>
      </c>
      <c r="E106" s="109">
        <f t="shared" si="1"/>
        <v>1347903.2704251381</v>
      </c>
      <c r="F106" s="109">
        <f t="shared" si="2"/>
        <v>1355176.5502643229</v>
      </c>
      <c r="G106" s="109">
        <f t="shared" si="3"/>
        <v>1355171.5230425189</v>
      </c>
      <c r="H106" s="109"/>
    </row>
    <row r="107" spans="1:8" ht="30">
      <c r="A107" s="70" t="s">
        <v>364</v>
      </c>
      <c r="B107" s="70" t="s">
        <v>427</v>
      </c>
      <c r="C107" s="21" t="s">
        <v>366</v>
      </c>
      <c r="D107" s="108">
        <v>732</v>
      </c>
      <c r="E107" s="109">
        <f t="shared" si="1"/>
        <v>875479.32027613232</v>
      </c>
      <c r="F107" s="109">
        <f t="shared" si="2"/>
        <v>880203.40265615296</v>
      </c>
      <c r="G107" s="109">
        <f t="shared" si="3"/>
        <v>880200.1374153716</v>
      </c>
      <c r="H107" s="109"/>
    </row>
    <row r="108" spans="1:8" ht="30">
      <c r="A108" s="70" t="s">
        <v>364</v>
      </c>
      <c r="B108" s="70" t="s">
        <v>428</v>
      </c>
      <c r="C108" s="21" t="s">
        <v>366</v>
      </c>
      <c r="D108" s="108">
        <v>1330</v>
      </c>
      <c r="E108" s="109">
        <f t="shared" si="1"/>
        <v>1590693.3005017159</v>
      </c>
      <c r="F108" s="109">
        <f t="shared" si="2"/>
        <v>1599276.6742249774</v>
      </c>
      <c r="G108" s="109">
        <f t="shared" si="3"/>
        <v>1599270.7414787489</v>
      </c>
      <c r="H108" s="109"/>
    </row>
    <row r="109" spans="1:8" ht="30">
      <c r="A109" s="70" t="s">
        <v>364</v>
      </c>
      <c r="B109" s="70" t="s">
        <v>429</v>
      </c>
      <c r="C109" s="21" t="s">
        <v>366</v>
      </c>
      <c r="D109" s="108">
        <v>700</v>
      </c>
      <c r="E109" s="109">
        <f t="shared" si="1"/>
        <v>837207.00026406103</v>
      </c>
      <c r="F109" s="109">
        <f t="shared" si="2"/>
        <v>841724.56538156711</v>
      </c>
      <c r="G109" s="109">
        <f t="shared" si="3"/>
        <v>841721.44288355205</v>
      </c>
      <c r="H109" s="109"/>
    </row>
    <row r="110" spans="1:8" ht="30">
      <c r="A110" s="70" t="s">
        <v>364</v>
      </c>
      <c r="B110" s="70" t="s">
        <v>430</v>
      </c>
      <c r="C110" s="21" t="s">
        <v>366</v>
      </c>
      <c r="D110" s="108">
        <v>1785</v>
      </c>
      <c r="E110" s="109">
        <f t="shared" si="1"/>
        <v>2134877.8506733556</v>
      </c>
      <c r="F110" s="109">
        <f t="shared" si="2"/>
        <v>2146397.6417229963</v>
      </c>
      <c r="G110" s="109">
        <f t="shared" si="3"/>
        <v>2146389.6793530579</v>
      </c>
      <c r="H110" s="109"/>
    </row>
    <row r="111" spans="1:8" ht="30">
      <c r="A111" s="70" t="s">
        <v>364</v>
      </c>
      <c r="B111" s="70" t="s">
        <v>431</v>
      </c>
      <c r="C111" s="21" t="s">
        <v>366</v>
      </c>
      <c r="D111" s="108">
        <v>1197</v>
      </c>
      <c r="E111" s="109">
        <f t="shared" ref="E111:E174" si="4">D111*1196.01000037723</f>
        <v>1431623.9704515443</v>
      </c>
      <c r="F111" s="109">
        <f t="shared" ref="F111:F174" si="5">D111*1202.46366483081</f>
        <v>1439349.0068024797</v>
      </c>
      <c r="G111" s="109">
        <f t="shared" ref="G111:G174" si="6">D111*1202.45920411936</f>
        <v>1439343.6673308739</v>
      </c>
      <c r="H111" s="109"/>
    </row>
    <row r="112" spans="1:8" ht="30">
      <c r="A112" s="70" t="s">
        <v>364</v>
      </c>
      <c r="B112" s="70" t="s">
        <v>432</v>
      </c>
      <c r="C112" s="21" t="s">
        <v>366</v>
      </c>
      <c r="D112" s="108">
        <v>1124</v>
      </c>
      <c r="E112" s="109">
        <f t="shared" si="4"/>
        <v>1344315.2404240065</v>
      </c>
      <c r="F112" s="109">
        <f t="shared" si="5"/>
        <v>1351569.1592698304</v>
      </c>
      <c r="G112" s="109">
        <f t="shared" si="6"/>
        <v>1351564.1454301607</v>
      </c>
      <c r="H112" s="109"/>
    </row>
    <row r="113" spans="1:8" ht="30">
      <c r="A113" s="70" t="s">
        <v>364</v>
      </c>
      <c r="B113" s="70" t="s">
        <v>433</v>
      </c>
      <c r="C113" s="21" t="s">
        <v>366</v>
      </c>
      <c r="D113" s="108">
        <v>2114</v>
      </c>
      <c r="E113" s="109">
        <f t="shared" si="4"/>
        <v>2528365.1407974642</v>
      </c>
      <c r="F113" s="109">
        <f t="shared" si="5"/>
        <v>2542008.1874523326</v>
      </c>
      <c r="G113" s="109">
        <f t="shared" si="6"/>
        <v>2541998.7575083273</v>
      </c>
      <c r="H113" s="109"/>
    </row>
    <row r="114" spans="1:8" ht="30">
      <c r="A114" s="70" t="s">
        <v>364</v>
      </c>
      <c r="B114" s="70" t="s">
        <v>434</v>
      </c>
      <c r="C114" s="21" t="s">
        <v>366</v>
      </c>
      <c r="D114" s="108">
        <v>1766</v>
      </c>
      <c r="E114" s="109">
        <f t="shared" si="4"/>
        <v>2112153.6606661882</v>
      </c>
      <c r="F114" s="109">
        <f t="shared" si="5"/>
        <v>2123550.8320912104</v>
      </c>
      <c r="G114" s="109">
        <f t="shared" si="6"/>
        <v>2123542.95447479</v>
      </c>
      <c r="H114" s="109"/>
    </row>
    <row r="115" spans="1:8" ht="30">
      <c r="A115" s="70" t="s">
        <v>364</v>
      </c>
      <c r="B115" s="70" t="s">
        <v>435</v>
      </c>
      <c r="C115" s="21" t="s">
        <v>366</v>
      </c>
      <c r="D115" s="108">
        <v>973</v>
      </c>
      <c r="E115" s="109">
        <f t="shared" si="4"/>
        <v>1163717.7303670447</v>
      </c>
      <c r="F115" s="109">
        <f t="shared" si="5"/>
        <v>1169997.1458803783</v>
      </c>
      <c r="G115" s="109">
        <f t="shared" si="6"/>
        <v>1169992.8056081373</v>
      </c>
      <c r="H115" s="109"/>
    </row>
    <row r="116" spans="1:8" ht="30">
      <c r="A116" s="70" t="s">
        <v>364</v>
      </c>
      <c r="B116" s="70" t="s">
        <v>436</v>
      </c>
      <c r="C116" s="21" t="s">
        <v>366</v>
      </c>
      <c r="D116" s="108">
        <v>1239</v>
      </c>
      <c r="E116" s="109">
        <f t="shared" si="4"/>
        <v>1481856.3904673879</v>
      </c>
      <c r="F116" s="109">
        <f t="shared" si="5"/>
        <v>1489852.4807253736</v>
      </c>
      <c r="G116" s="109">
        <f t="shared" si="6"/>
        <v>1489846.9539038872</v>
      </c>
      <c r="H116" s="109"/>
    </row>
    <row r="117" spans="1:8" ht="30">
      <c r="A117" s="70" t="s">
        <v>364</v>
      </c>
      <c r="B117" s="70" t="s">
        <v>437</v>
      </c>
      <c r="C117" s="21" t="s">
        <v>366</v>
      </c>
      <c r="D117" s="108">
        <v>574</v>
      </c>
      <c r="E117" s="109">
        <f t="shared" si="4"/>
        <v>686509.74021653004</v>
      </c>
      <c r="F117" s="109">
        <f t="shared" si="5"/>
        <v>690214.14361288503</v>
      </c>
      <c r="G117" s="109">
        <f t="shared" si="6"/>
        <v>690211.58316451265</v>
      </c>
      <c r="H117" s="109"/>
    </row>
    <row r="118" spans="1:8" ht="30">
      <c r="A118" s="70" t="s">
        <v>364</v>
      </c>
      <c r="B118" s="70" t="s">
        <v>438</v>
      </c>
      <c r="C118" s="21" t="s">
        <v>366</v>
      </c>
      <c r="D118" s="108">
        <v>1631</v>
      </c>
      <c r="E118" s="109">
        <f t="shared" si="4"/>
        <v>1950692.310615262</v>
      </c>
      <c r="F118" s="109">
        <f t="shared" si="5"/>
        <v>1961218.2373390512</v>
      </c>
      <c r="G118" s="109">
        <f t="shared" si="6"/>
        <v>1961210.9619186763</v>
      </c>
      <c r="H118" s="109"/>
    </row>
    <row r="119" spans="1:8" ht="30">
      <c r="A119" s="70" t="s">
        <v>364</v>
      </c>
      <c r="B119" s="70" t="s">
        <v>439</v>
      </c>
      <c r="C119" s="21" t="s">
        <v>366</v>
      </c>
      <c r="D119" s="108">
        <v>805</v>
      </c>
      <c r="E119" s="109">
        <f t="shared" si="4"/>
        <v>962788.05030367011</v>
      </c>
      <c r="F119" s="109">
        <f t="shared" si="5"/>
        <v>967983.25018880214</v>
      </c>
      <c r="G119" s="109">
        <f t="shared" si="6"/>
        <v>967979.65931608481</v>
      </c>
      <c r="H119" s="109"/>
    </row>
    <row r="120" spans="1:8" ht="30">
      <c r="A120" s="70" t="s">
        <v>364</v>
      </c>
      <c r="B120" s="70" t="s">
        <v>440</v>
      </c>
      <c r="C120" s="21" t="s">
        <v>366</v>
      </c>
      <c r="D120" s="108">
        <v>3290</v>
      </c>
      <c r="E120" s="109">
        <f t="shared" si="4"/>
        <v>3934872.9012410864</v>
      </c>
      <c r="F120" s="109">
        <f t="shared" si="5"/>
        <v>3956105.4572933652</v>
      </c>
      <c r="G120" s="109">
        <f t="shared" si="6"/>
        <v>3956090.7815526947</v>
      </c>
      <c r="H120" s="109"/>
    </row>
    <row r="121" spans="1:8" ht="30">
      <c r="A121" s="70" t="s">
        <v>364</v>
      </c>
      <c r="B121" s="70" t="s">
        <v>441</v>
      </c>
      <c r="C121" s="21" t="s">
        <v>366</v>
      </c>
      <c r="D121" s="108">
        <v>455</v>
      </c>
      <c r="E121" s="109">
        <f t="shared" si="4"/>
        <v>544184.55017163965</v>
      </c>
      <c r="F121" s="109">
        <f t="shared" si="5"/>
        <v>547120.96749801864</v>
      </c>
      <c r="G121" s="109">
        <f t="shared" si="6"/>
        <v>547118.93787430879</v>
      </c>
      <c r="H121" s="109"/>
    </row>
    <row r="122" spans="1:8" ht="30">
      <c r="A122" s="70" t="s">
        <v>364</v>
      </c>
      <c r="B122" s="70" t="s">
        <v>442</v>
      </c>
      <c r="C122" s="21" t="s">
        <v>366</v>
      </c>
      <c r="D122" s="108">
        <v>1120</v>
      </c>
      <c r="E122" s="109">
        <f t="shared" si="4"/>
        <v>1339531.2004224975</v>
      </c>
      <c r="F122" s="109">
        <f t="shared" si="5"/>
        <v>1346759.3046105073</v>
      </c>
      <c r="G122" s="109">
        <f t="shared" si="6"/>
        <v>1346754.3086136833</v>
      </c>
      <c r="H122" s="109"/>
    </row>
    <row r="123" spans="1:8" ht="30">
      <c r="A123" s="70" t="s">
        <v>364</v>
      </c>
      <c r="B123" s="70" t="s">
        <v>443</v>
      </c>
      <c r="C123" s="21" t="s">
        <v>366</v>
      </c>
      <c r="D123" s="108">
        <v>1511</v>
      </c>
      <c r="E123" s="109">
        <f t="shared" si="4"/>
        <v>1807171.1105699944</v>
      </c>
      <c r="F123" s="109">
        <f t="shared" si="5"/>
        <v>1816922.597559354</v>
      </c>
      <c r="G123" s="109">
        <f t="shared" si="6"/>
        <v>1816915.857424353</v>
      </c>
      <c r="H123" s="109"/>
    </row>
    <row r="124" spans="1:8" ht="30">
      <c r="A124" s="70" t="s">
        <v>364</v>
      </c>
      <c r="B124" s="70" t="s">
        <v>444</v>
      </c>
      <c r="C124" s="21" t="s">
        <v>366</v>
      </c>
      <c r="D124" s="108">
        <v>1190</v>
      </c>
      <c r="E124" s="109">
        <f t="shared" si="4"/>
        <v>1423251.9004489037</v>
      </c>
      <c r="F124" s="109">
        <f t="shared" si="5"/>
        <v>1430931.7611486639</v>
      </c>
      <c r="G124" s="109">
        <f t="shared" si="6"/>
        <v>1430926.4529020383</v>
      </c>
      <c r="H124" s="109"/>
    </row>
    <row r="125" spans="1:8" ht="30">
      <c r="A125" s="70" t="s">
        <v>364</v>
      </c>
      <c r="B125" s="70" t="s">
        <v>445</v>
      </c>
      <c r="C125" s="21" t="s">
        <v>366</v>
      </c>
      <c r="D125" s="108">
        <v>966</v>
      </c>
      <c r="E125" s="109">
        <f t="shared" si="4"/>
        <v>1155345.6603644041</v>
      </c>
      <c r="F125" s="109">
        <f t="shared" si="5"/>
        <v>1161579.9002265625</v>
      </c>
      <c r="G125" s="109">
        <f t="shared" si="6"/>
        <v>1161575.5911793017</v>
      </c>
      <c r="H125" s="109"/>
    </row>
    <row r="126" spans="1:8" ht="30">
      <c r="A126" s="70" t="s">
        <v>364</v>
      </c>
      <c r="B126" s="70" t="s">
        <v>446</v>
      </c>
      <c r="C126" s="21" t="s">
        <v>366</v>
      </c>
      <c r="D126" s="108">
        <v>756</v>
      </c>
      <c r="E126" s="109">
        <f t="shared" si="4"/>
        <v>904183.56028518581</v>
      </c>
      <c r="F126" s="109">
        <f t="shared" si="5"/>
        <v>909062.53061209247</v>
      </c>
      <c r="G126" s="109">
        <f t="shared" si="6"/>
        <v>909059.15831423621</v>
      </c>
      <c r="H126" s="109"/>
    </row>
    <row r="127" spans="1:8" ht="30">
      <c r="A127" s="70" t="s">
        <v>364</v>
      </c>
      <c r="B127" s="70" t="s">
        <v>447</v>
      </c>
      <c r="C127" s="21" t="s">
        <v>366</v>
      </c>
      <c r="D127" s="108">
        <v>1761</v>
      </c>
      <c r="E127" s="109">
        <f t="shared" si="4"/>
        <v>2106173.610664302</v>
      </c>
      <c r="F127" s="109">
        <f t="shared" si="5"/>
        <v>2117538.5137670566</v>
      </c>
      <c r="G127" s="109">
        <f t="shared" si="6"/>
        <v>2117530.6584541928</v>
      </c>
      <c r="H127" s="109"/>
    </row>
    <row r="128" spans="1:8" ht="30">
      <c r="A128" s="70" t="s">
        <v>364</v>
      </c>
      <c r="B128" s="70" t="s">
        <v>448</v>
      </c>
      <c r="C128" s="21" t="s">
        <v>366</v>
      </c>
      <c r="D128" s="108">
        <v>1330</v>
      </c>
      <c r="E128" s="109">
        <f t="shared" si="4"/>
        <v>1590693.3005017159</v>
      </c>
      <c r="F128" s="109">
        <f t="shared" si="5"/>
        <v>1599276.6742249774</v>
      </c>
      <c r="G128" s="109">
        <f t="shared" si="6"/>
        <v>1599270.7414787489</v>
      </c>
      <c r="H128" s="109"/>
    </row>
    <row r="129" spans="1:8" ht="30">
      <c r="A129" s="70" t="s">
        <v>364</v>
      </c>
      <c r="B129" s="70" t="s">
        <v>449</v>
      </c>
      <c r="C129" s="21" t="s">
        <v>366</v>
      </c>
      <c r="D129" s="108">
        <v>266</v>
      </c>
      <c r="E129" s="109">
        <f t="shared" si="4"/>
        <v>318138.66010034317</v>
      </c>
      <c r="F129" s="109">
        <f t="shared" si="5"/>
        <v>319855.33484499546</v>
      </c>
      <c r="G129" s="109">
        <f t="shared" si="6"/>
        <v>319854.14829574979</v>
      </c>
      <c r="H129" s="109"/>
    </row>
    <row r="130" spans="1:8" ht="30">
      <c r="A130" s="70" t="s">
        <v>364</v>
      </c>
      <c r="B130" s="70" t="s">
        <v>450</v>
      </c>
      <c r="C130" s="21" t="s">
        <v>366</v>
      </c>
      <c r="D130" s="108">
        <v>1148</v>
      </c>
      <c r="E130" s="109">
        <f t="shared" si="4"/>
        <v>1373019.4804330601</v>
      </c>
      <c r="F130" s="109">
        <f t="shared" si="5"/>
        <v>1380428.2872257701</v>
      </c>
      <c r="G130" s="109">
        <f t="shared" si="6"/>
        <v>1380423.1663290253</v>
      </c>
      <c r="H130" s="109"/>
    </row>
    <row r="131" spans="1:8" ht="30">
      <c r="A131" s="70" t="s">
        <v>364</v>
      </c>
      <c r="B131" s="70" t="s">
        <v>451</v>
      </c>
      <c r="C131" s="21" t="s">
        <v>366</v>
      </c>
      <c r="D131" s="108">
        <v>333</v>
      </c>
      <c r="E131" s="109">
        <f t="shared" si="4"/>
        <v>398271.33012561756</v>
      </c>
      <c r="F131" s="109">
        <f t="shared" si="5"/>
        <v>400420.40038865979</v>
      </c>
      <c r="G131" s="109">
        <f t="shared" si="6"/>
        <v>400418.91497174691</v>
      </c>
      <c r="H131" s="109"/>
    </row>
    <row r="132" spans="1:8" ht="30">
      <c r="A132" s="70" t="s">
        <v>364</v>
      </c>
      <c r="B132" s="70" t="s">
        <v>452</v>
      </c>
      <c r="C132" s="21" t="s">
        <v>366</v>
      </c>
      <c r="D132" s="108">
        <v>910</v>
      </c>
      <c r="E132" s="109">
        <f t="shared" si="4"/>
        <v>1088369.1003432793</v>
      </c>
      <c r="F132" s="109">
        <f t="shared" si="5"/>
        <v>1094241.9349960373</v>
      </c>
      <c r="G132" s="109">
        <f t="shared" si="6"/>
        <v>1094237.8757486176</v>
      </c>
      <c r="H132" s="109"/>
    </row>
    <row r="133" spans="1:8" ht="30">
      <c r="A133" s="70" t="s">
        <v>364</v>
      </c>
      <c r="B133" s="70" t="s">
        <v>453</v>
      </c>
      <c r="C133" s="21" t="s">
        <v>366</v>
      </c>
      <c r="D133" s="108">
        <v>2193</v>
      </c>
      <c r="E133" s="109">
        <f t="shared" si="4"/>
        <v>2622849.9308272651</v>
      </c>
      <c r="F133" s="109">
        <f t="shared" si="5"/>
        <v>2637002.8169739665</v>
      </c>
      <c r="G133" s="109">
        <f t="shared" si="6"/>
        <v>2636993.0346337566</v>
      </c>
      <c r="H133" s="109"/>
    </row>
    <row r="134" spans="1:8" ht="30">
      <c r="A134" s="70" t="s">
        <v>364</v>
      </c>
      <c r="B134" s="70" t="s">
        <v>454</v>
      </c>
      <c r="C134" s="21" t="s">
        <v>366</v>
      </c>
      <c r="D134" s="108">
        <v>422</v>
      </c>
      <c r="E134" s="109">
        <f t="shared" si="4"/>
        <v>504716.22015919106</v>
      </c>
      <c r="F134" s="109">
        <f t="shared" si="5"/>
        <v>507439.66655860184</v>
      </c>
      <c r="G134" s="109">
        <f t="shared" si="6"/>
        <v>507437.78413836996</v>
      </c>
      <c r="H134" s="109"/>
    </row>
    <row r="135" spans="1:8" ht="30">
      <c r="A135" s="70" t="s">
        <v>364</v>
      </c>
      <c r="B135" s="70" t="s">
        <v>455</v>
      </c>
      <c r="C135" s="21" t="s">
        <v>366</v>
      </c>
      <c r="D135" s="108">
        <v>707</v>
      </c>
      <c r="E135" s="109">
        <f t="shared" si="4"/>
        <v>845579.07026670163</v>
      </c>
      <c r="F135" s="109">
        <f t="shared" si="5"/>
        <v>850141.81103538279</v>
      </c>
      <c r="G135" s="109">
        <f t="shared" si="6"/>
        <v>850138.6573123876</v>
      </c>
      <c r="H135" s="109"/>
    </row>
    <row r="136" spans="1:8" ht="30">
      <c r="A136" s="70" t="s">
        <v>364</v>
      </c>
      <c r="B136" s="70" t="s">
        <v>456</v>
      </c>
      <c r="C136" s="21" t="s">
        <v>366</v>
      </c>
      <c r="D136" s="108">
        <v>963</v>
      </c>
      <c r="E136" s="109">
        <f t="shared" si="4"/>
        <v>1151757.6303632725</v>
      </c>
      <c r="F136" s="109">
        <f t="shared" si="5"/>
        <v>1157972.5092320701</v>
      </c>
      <c r="G136" s="109">
        <f t="shared" si="6"/>
        <v>1157968.2135669438</v>
      </c>
      <c r="H136" s="109"/>
    </row>
    <row r="137" spans="1:8" ht="30">
      <c r="A137" s="70" t="s">
        <v>364</v>
      </c>
      <c r="B137" s="70" t="s">
        <v>457</v>
      </c>
      <c r="C137" s="21" t="s">
        <v>366</v>
      </c>
      <c r="D137" s="108">
        <v>2240</v>
      </c>
      <c r="E137" s="109">
        <f t="shared" si="4"/>
        <v>2679062.4008449949</v>
      </c>
      <c r="F137" s="109">
        <f t="shared" si="5"/>
        <v>2693518.6092210147</v>
      </c>
      <c r="G137" s="109">
        <f t="shared" si="6"/>
        <v>2693508.6172273667</v>
      </c>
      <c r="H137" s="109"/>
    </row>
    <row r="138" spans="1:8" ht="30">
      <c r="A138" s="70" t="s">
        <v>364</v>
      </c>
      <c r="B138" s="70" t="s">
        <v>458</v>
      </c>
      <c r="C138" s="21" t="s">
        <v>366</v>
      </c>
      <c r="D138" s="108">
        <v>1043</v>
      </c>
      <c r="E138" s="109">
        <f t="shared" si="4"/>
        <v>1247438.4303934509</v>
      </c>
      <c r="F138" s="109">
        <f t="shared" si="5"/>
        <v>1254169.6024185349</v>
      </c>
      <c r="G138" s="109">
        <f t="shared" si="6"/>
        <v>1254164.9498964925</v>
      </c>
      <c r="H138" s="109"/>
    </row>
    <row r="139" spans="1:8" ht="30">
      <c r="A139" s="70" t="s">
        <v>364</v>
      </c>
      <c r="B139" s="70" t="s">
        <v>459</v>
      </c>
      <c r="C139" s="21" t="s">
        <v>366</v>
      </c>
      <c r="D139" s="108">
        <v>776</v>
      </c>
      <c r="E139" s="109">
        <f t="shared" si="4"/>
        <v>928103.76029273041</v>
      </c>
      <c r="F139" s="109">
        <f t="shared" si="5"/>
        <v>933111.80390870862</v>
      </c>
      <c r="G139" s="109">
        <f t="shared" si="6"/>
        <v>933108.34239662334</v>
      </c>
      <c r="H139" s="109"/>
    </row>
    <row r="140" spans="1:8" ht="30">
      <c r="A140" s="70" t="s">
        <v>364</v>
      </c>
      <c r="B140" s="70" t="s">
        <v>460</v>
      </c>
      <c r="C140" s="21" t="s">
        <v>366</v>
      </c>
      <c r="D140" s="108">
        <v>1785</v>
      </c>
      <c r="E140" s="109">
        <f t="shared" si="4"/>
        <v>2134877.8506733556</v>
      </c>
      <c r="F140" s="109">
        <f t="shared" si="5"/>
        <v>2146397.6417229963</v>
      </c>
      <c r="G140" s="109">
        <f t="shared" si="6"/>
        <v>2146389.6793530579</v>
      </c>
      <c r="H140" s="109"/>
    </row>
    <row r="141" spans="1:8" ht="30">
      <c r="A141" s="70" t="s">
        <v>364</v>
      </c>
      <c r="B141" s="70" t="s">
        <v>461</v>
      </c>
      <c r="C141" s="21" t="s">
        <v>366</v>
      </c>
      <c r="D141" s="108">
        <v>986</v>
      </c>
      <c r="E141" s="109">
        <f t="shared" si="4"/>
        <v>1179265.8603719487</v>
      </c>
      <c r="F141" s="109">
        <f t="shared" si="5"/>
        <v>1185629.1735231788</v>
      </c>
      <c r="G141" s="109">
        <f t="shared" si="6"/>
        <v>1185624.775261689</v>
      </c>
      <c r="H141" s="109"/>
    </row>
    <row r="142" spans="1:8" ht="30">
      <c r="A142" s="70" t="s">
        <v>364</v>
      </c>
      <c r="B142" s="70" t="s">
        <v>462</v>
      </c>
      <c r="C142" s="21" t="s">
        <v>366</v>
      </c>
      <c r="D142" s="108">
        <v>153</v>
      </c>
      <c r="E142" s="109">
        <f t="shared" si="4"/>
        <v>182989.53005771618</v>
      </c>
      <c r="F142" s="109">
        <f t="shared" si="5"/>
        <v>183976.94071911395</v>
      </c>
      <c r="G142" s="109">
        <f t="shared" si="6"/>
        <v>183976.25823026209</v>
      </c>
      <c r="H142" s="109"/>
    </row>
    <row r="143" spans="1:8" ht="30">
      <c r="A143" s="70" t="s">
        <v>364</v>
      </c>
      <c r="B143" s="70" t="s">
        <v>463</v>
      </c>
      <c r="C143" s="21" t="s">
        <v>366</v>
      </c>
      <c r="D143" s="108">
        <v>687</v>
      </c>
      <c r="E143" s="109">
        <f t="shared" si="4"/>
        <v>821658.87025915703</v>
      </c>
      <c r="F143" s="109">
        <f t="shared" si="5"/>
        <v>826092.53773876652</v>
      </c>
      <c r="G143" s="109">
        <f t="shared" si="6"/>
        <v>826089.47323000035</v>
      </c>
      <c r="H143" s="109"/>
    </row>
    <row r="144" spans="1:8" ht="30">
      <c r="A144" s="70" t="s">
        <v>364</v>
      </c>
      <c r="B144" s="70" t="s">
        <v>464</v>
      </c>
      <c r="C144" s="21" t="s">
        <v>366</v>
      </c>
      <c r="D144" s="108">
        <v>549</v>
      </c>
      <c r="E144" s="109">
        <f t="shared" si="4"/>
        <v>656609.49020709924</v>
      </c>
      <c r="F144" s="109">
        <f t="shared" si="5"/>
        <v>660152.55199211475</v>
      </c>
      <c r="G144" s="109">
        <f t="shared" si="6"/>
        <v>660150.10306152864</v>
      </c>
      <c r="H144" s="109"/>
    </row>
    <row r="145" spans="1:8" ht="30">
      <c r="A145" s="70" t="s">
        <v>364</v>
      </c>
      <c r="B145" s="70" t="s">
        <v>465</v>
      </c>
      <c r="C145" s="21" t="s">
        <v>366</v>
      </c>
      <c r="D145" s="108">
        <v>1855</v>
      </c>
      <c r="E145" s="109">
        <f t="shared" si="4"/>
        <v>2218598.5506997616</v>
      </c>
      <c r="F145" s="109">
        <f t="shared" si="5"/>
        <v>2230570.0982611529</v>
      </c>
      <c r="G145" s="109">
        <f t="shared" si="6"/>
        <v>2230561.8236414129</v>
      </c>
      <c r="H145" s="109"/>
    </row>
    <row r="146" spans="1:8" ht="30">
      <c r="A146" s="70" t="s">
        <v>364</v>
      </c>
      <c r="B146" s="70" t="s">
        <v>466</v>
      </c>
      <c r="C146" s="21" t="s">
        <v>366</v>
      </c>
      <c r="D146" s="108">
        <v>261</v>
      </c>
      <c r="E146" s="109">
        <f t="shared" si="4"/>
        <v>312158.61009845702</v>
      </c>
      <c r="F146" s="109">
        <f t="shared" si="5"/>
        <v>313843.01652084145</v>
      </c>
      <c r="G146" s="109">
        <f t="shared" si="6"/>
        <v>313841.85227515298</v>
      </c>
      <c r="H146" s="109"/>
    </row>
    <row r="147" spans="1:8" ht="30">
      <c r="A147" s="70" t="s">
        <v>364</v>
      </c>
      <c r="B147" s="70" t="s">
        <v>467</v>
      </c>
      <c r="C147" s="21" t="s">
        <v>366</v>
      </c>
      <c r="D147" s="108">
        <v>1330</v>
      </c>
      <c r="E147" s="109">
        <f t="shared" si="4"/>
        <v>1590693.3005017159</v>
      </c>
      <c r="F147" s="109">
        <f t="shared" si="5"/>
        <v>1599276.6742249774</v>
      </c>
      <c r="G147" s="109">
        <f t="shared" si="6"/>
        <v>1599270.7414787489</v>
      </c>
      <c r="H147" s="109"/>
    </row>
    <row r="148" spans="1:8" ht="30">
      <c r="A148" s="70" t="s">
        <v>364</v>
      </c>
      <c r="B148" s="70" t="s">
        <v>468</v>
      </c>
      <c r="C148" s="21" t="s">
        <v>366</v>
      </c>
      <c r="D148" s="108">
        <v>892</v>
      </c>
      <c r="E148" s="109">
        <f t="shared" si="4"/>
        <v>1066840.9203364891</v>
      </c>
      <c r="F148" s="109">
        <f t="shared" si="5"/>
        <v>1072597.5890290826</v>
      </c>
      <c r="G148" s="109">
        <f t="shared" si="6"/>
        <v>1072593.6100744691</v>
      </c>
      <c r="H148" s="109"/>
    </row>
    <row r="149" spans="1:8" ht="30">
      <c r="A149" s="70" t="s">
        <v>364</v>
      </c>
      <c r="B149" s="70" t="s">
        <v>469</v>
      </c>
      <c r="C149" s="21" t="s">
        <v>366</v>
      </c>
      <c r="D149" s="108">
        <v>2030</v>
      </c>
      <c r="E149" s="109">
        <f t="shared" si="4"/>
        <v>2427900.300765777</v>
      </c>
      <c r="F149" s="109">
        <f t="shared" si="5"/>
        <v>2441001.2396065444</v>
      </c>
      <c r="G149" s="109">
        <f t="shared" si="6"/>
        <v>2440992.1843623007</v>
      </c>
      <c r="H149" s="109"/>
    </row>
    <row r="150" spans="1:8" ht="30">
      <c r="A150" s="70" t="s">
        <v>364</v>
      </c>
      <c r="B150" s="70" t="s">
        <v>470</v>
      </c>
      <c r="C150" s="21" t="s">
        <v>366</v>
      </c>
      <c r="D150" s="108">
        <v>1631</v>
      </c>
      <c r="E150" s="109">
        <f t="shared" si="4"/>
        <v>1950692.310615262</v>
      </c>
      <c r="F150" s="109">
        <f t="shared" si="5"/>
        <v>1961218.2373390512</v>
      </c>
      <c r="G150" s="109">
        <f t="shared" si="6"/>
        <v>1961210.9619186763</v>
      </c>
      <c r="H150" s="109"/>
    </row>
    <row r="151" spans="1:8" ht="30">
      <c r="A151" s="70" t="s">
        <v>364</v>
      </c>
      <c r="B151" s="70" t="s">
        <v>471</v>
      </c>
      <c r="C151" s="21" t="s">
        <v>366</v>
      </c>
      <c r="D151" s="108">
        <v>1225</v>
      </c>
      <c r="E151" s="109">
        <f t="shared" si="4"/>
        <v>1465112.2504621067</v>
      </c>
      <c r="F151" s="109">
        <f t="shared" si="5"/>
        <v>1473017.9894177425</v>
      </c>
      <c r="G151" s="109">
        <f t="shared" si="6"/>
        <v>1473012.5250462161</v>
      </c>
      <c r="H151" s="109"/>
    </row>
    <row r="152" spans="1:8" ht="30">
      <c r="A152" s="70" t="s">
        <v>364</v>
      </c>
      <c r="B152" s="70" t="s">
        <v>472</v>
      </c>
      <c r="C152" s="21" t="s">
        <v>366</v>
      </c>
      <c r="D152" s="108">
        <v>564</v>
      </c>
      <c r="E152" s="109">
        <f t="shared" si="4"/>
        <v>674549.64021275775</v>
      </c>
      <c r="F152" s="109">
        <f t="shared" si="5"/>
        <v>678189.5069645769</v>
      </c>
      <c r="G152" s="109">
        <f t="shared" si="6"/>
        <v>678186.99112331902</v>
      </c>
      <c r="H152" s="109"/>
    </row>
    <row r="153" spans="1:8" ht="30">
      <c r="A153" s="70" t="s">
        <v>364</v>
      </c>
      <c r="B153" s="70" t="s">
        <v>473</v>
      </c>
      <c r="C153" s="21" t="s">
        <v>366</v>
      </c>
      <c r="D153" s="108">
        <v>205</v>
      </c>
      <c r="E153" s="109">
        <f t="shared" si="4"/>
        <v>245182.05007733215</v>
      </c>
      <c r="F153" s="109">
        <f t="shared" si="5"/>
        <v>246505.05129031607</v>
      </c>
      <c r="G153" s="109">
        <f t="shared" si="6"/>
        <v>246504.1368444688</v>
      </c>
      <c r="H153" s="109"/>
    </row>
    <row r="154" spans="1:8" ht="30">
      <c r="A154" s="70" t="s">
        <v>364</v>
      </c>
      <c r="B154" s="70" t="s">
        <v>474</v>
      </c>
      <c r="C154" s="21" t="s">
        <v>366</v>
      </c>
      <c r="D154" s="108">
        <v>1148</v>
      </c>
      <c r="E154" s="109">
        <f t="shared" si="4"/>
        <v>1373019.4804330601</v>
      </c>
      <c r="F154" s="109">
        <f t="shared" si="5"/>
        <v>1380428.2872257701</v>
      </c>
      <c r="G154" s="109">
        <f t="shared" si="6"/>
        <v>1380423.1663290253</v>
      </c>
      <c r="H154" s="109"/>
    </row>
    <row r="155" spans="1:8" ht="30">
      <c r="A155" s="70" t="s">
        <v>364</v>
      </c>
      <c r="B155" s="70" t="s">
        <v>475</v>
      </c>
      <c r="C155" s="21" t="s">
        <v>366</v>
      </c>
      <c r="D155" s="108">
        <v>945</v>
      </c>
      <c r="E155" s="109">
        <f t="shared" si="4"/>
        <v>1130229.4503564823</v>
      </c>
      <c r="F155" s="109">
        <f t="shared" si="5"/>
        <v>1136328.1632651156</v>
      </c>
      <c r="G155" s="109">
        <f t="shared" si="6"/>
        <v>1136323.9478927953</v>
      </c>
      <c r="H155" s="109"/>
    </row>
    <row r="156" spans="1:8" ht="30">
      <c r="A156" s="70" t="s">
        <v>364</v>
      </c>
      <c r="B156" s="70" t="s">
        <v>476</v>
      </c>
      <c r="C156" s="21" t="s">
        <v>366</v>
      </c>
      <c r="D156" s="108">
        <v>1589</v>
      </c>
      <c r="E156" s="109">
        <f t="shared" si="4"/>
        <v>1900459.8905994184</v>
      </c>
      <c r="F156" s="109">
        <f t="shared" si="5"/>
        <v>1910714.7634161573</v>
      </c>
      <c r="G156" s="109">
        <f t="shared" si="6"/>
        <v>1910707.6753456632</v>
      </c>
      <c r="H156" s="109"/>
    </row>
    <row r="157" spans="1:8" ht="30">
      <c r="A157" s="70" t="s">
        <v>364</v>
      </c>
      <c r="B157" s="70" t="s">
        <v>477</v>
      </c>
      <c r="C157" s="21" t="s">
        <v>366</v>
      </c>
      <c r="D157" s="108">
        <v>1246</v>
      </c>
      <c r="E157" s="109">
        <f t="shared" si="4"/>
        <v>1490228.4604700285</v>
      </c>
      <c r="F157" s="109">
        <f t="shared" si="5"/>
        <v>1498269.7263791894</v>
      </c>
      <c r="G157" s="109">
        <f t="shared" si="6"/>
        <v>1498264.1683327225</v>
      </c>
      <c r="H157" s="109"/>
    </row>
    <row r="158" spans="1:8" ht="45">
      <c r="A158" s="70" t="s">
        <v>364</v>
      </c>
      <c r="B158" s="70" t="s">
        <v>478</v>
      </c>
      <c r="C158" s="21" t="s">
        <v>366</v>
      </c>
      <c r="D158" s="108">
        <v>2196</v>
      </c>
      <c r="E158" s="109">
        <f t="shared" si="4"/>
        <v>2626437.960828397</v>
      </c>
      <c r="F158" s="109">
        <f t="shared" si="5"/>
        <v>2640610.207968459</v>
      </c>
      <c r="G158" s="109">
        <f t="shared" si="6"/>
        <v>2640600.4122461146</v>
      </c>
      <c r="H158" s="109"/>
    </row>
    <row r="159" spans="1:8" ht="30">
      <c r="A159" s="70" t="s">
        <v>364</v>
      </c>
      <c r="B159" s="70" t="s">
        <v>479</v>
      </c>
      <c r="C159" s="21" t="s">
        <v>366</v>
      </c>
      <c r="D159" s="108">
        <v>816</v>
      </c>
      <c r="E159" s="109">
        <f t="shared" si="4"/>
        <v>975944.16030781961</v>
      </c>
      <c r="F159" s="109">
        <f t="shared" si="5"/>
        <v>981210.35050194105</v>
      </c>
      <c r="G159" s="109">
        <f t="shared" si="6"/>
        <v>981206.71056139783</v>
      </c>
      <c r="H159" s="109"/>
    </row>
    <row r="160" spans="1:8" ht="30">
      <c r="A160" s="70" t="s">
        <v>364</v>
      </c>
      <c r="B160" s="70" t="s">
        <v>480</v>
      </c>
      <c r="C160" s="21" t="s">
        <v>366</v>
      </c>
      <c r="D160" s="108">
        <v>609</v>
      </c>
      <c r="E160" s="109">
        <f t="shared" si="4"/>
        <v>728370.09022973303</v>
      </c>
      <c r="F160" s="109">
        <f t="shared" si="5"/>
        <v>732300.37188196334</v>
      </c>
      <c r="G160" s="109">
        <f t="shared" si="6"/>
        <v>732297.65530869027</v>
      </c>
      <c r="H160" s="109"/>
    </row>
    <row r="161" spans="1:8" ht="30">
      <c r="A161" s="70" t="s">
        <v>364</v>
      </c>
      <c r="B161" s="70" t="s">
        <v>481</v>
      </c>
      <c r="C161" s="21" t="s">
        <v>366</v>
      </c>
      <c r="D161" s="108">
        <v>566</v>
      </c>
      <c r="E161" s="109">
        <f t="shared" si="4"/>
        <v>676941.66021351214</v>
      </c>
      <c r="F161" s="109">
        <f t="shared" si="5"/>
        <v>680594.43429423857</v>
      </c>
      <c r="G161" s="109">
        <f t="shared" si="6"/>
        <v>680591.90953155782</v>
      </c>
      <c r="H161" s="109"/>
    </row>
    <row r="162" spans="1:8" ht="30">
      <c r="A162" s="70" t="s">
        <v>364</v>
      </c>
      <c r="B162" s="70" t="s">
        <v>482</v>
      </c>
      <c r="C162" s="21" t="s">
        <v>366</v>
      </c>
      <c r="D162" s="108">
        <v>379</v>
      </c>
      <c r="E162" s="109">
        <f t="shared" si="4"/>
        <v>453287.79014297016</v>
      </c>
      <c r="F162" s="109">
        <f t="shared" si="5"/>
        <v>455733.72897087701</v>
      </c>
      <c r="G162" s="109">
        <f t="shared" si="6"/>
        <v>455732.03836123744</v>
      </c>
      <c r="H162" s="109"/>
    </row>
    <row r="163" spans="1:8" ht="30">
      <c r="A163" s="70" t="s">
        <v>364</v>
      </c>
      <c r="B163" s="70" t="s">
        <v>483</v>
      </c>
      <c r="C163" s="21" t="s">
        <v>366</v>
      </c>
      <c r="D163" s="108">
        <v>805</v>
      </c>
      <c r="E163" s="109">
        <f t="shared" si="4"/>
        <v>962788.05030367011</v>
      </c>
      <c r="F163" s="109">
        <f t="shared" si="5"/>
        <v>967983.25018880214</v>
      </c>
      <c r="G163" s="109">
        <f t="shared" si="6"/>
        <v>967979.65931608481</v>
      </c>
      <c r="H163" s="109"/>
    </row>
    <row r="164" spans="1:8" ht="30">
      <c r="A164" s="70" t="s">
        <v>364</v>
      </c>
      <c r="B164" s="70" t="s">
        <v>484</v>
      </c>
      <c r="C164" s="21" t="s">
        <v>366</v>
      </c>
      <c r="D164" s="108">
        <v>896</v>
      </c>
      <c r="E164" s="109">
        <f t="shared" si="4"/>
        <v>1071624.9603379981</v>
      </c>
      <c r="F164" s="109">
        <f t="shared" si="5"/>
        <v>1077407.4436884059</v>
      </c>
      <c r="G164" s="109">
        <f t="shared" si="6"/>
        <v>1077403.4468909465</v>
      </c>
      <c r="H164" s="109"/>
    </row>
    <row r="165" spans="1:8" ht="30">
      <c r="A165" s="70" t="s">
        <v>364</v>
      </c>
      <c r="B165" s="70" t="s">
        <v>485</v>
      </c>
      <c r="C165" s="21" t="s">
        <v>366</v>
      </c>
      <c r="D165" s="108">
        <v>1400</v>
      </c>
      <c r="E165" s="109">
        <f t="shared" si="4"/>
        <v>1674414.0005281221</v>
      </c>
      <c r="F165" s="109">
        <f t="shared" si="5"/>
        <v>1683449.1307631342</v>
      </c>
      <c r="G165" s="109">
        <f t="shared" si="6"/>
        <v>1683442.8857671041</v>
      </c>
      <c r="H165" s="109"/>
    </row>
    <row r="166" spans="1:8" ht="30">
      <c r="A166" s="70" t="s">
        <v>364</v>
      </c>
      <c r="B166" s="70" t="s">
        <v>486</v>
      </c>
      <c r="C166" s="21" t="s">
        <v>366</v>
      </c>
      <c r="D166" s="108">
        <v>490</v>
      </c>
      <c r="E166" s="109">
        <f t="shared" si="4"/>
        <v>586044.90018484264</v>
      </c>
      <c r="F166" s="109">
        <f t="shared" si="5"/>
        <v>589207.19576709694</v>
      </c>
      <c r="G166" s="109">
        <f t="shared" si="6"/>
        <v>589205.01001848641</v>
      </c>
      <c r="H166" s="109"/>
    </row>
    <row r="167" spans="1:8" ht="30">
      <c r="A167" s="70" t="s">
        <v>364</v>
      </c>
      <c r="B167" s="70" t="s">
        <v>487</v>
      </c>
      <c r="C167" s="21" t="s">
        <v>366</v>
      </c>
      <c r="D167" s="108">
        <v>882</v>
      </c>
      <c r="E167" s="109">
        <f t="shared" si="4"/>
        <v>1054880.8203327169</v>
      </c>
      <c r="F167" s="109">
        <f t="shared" si="5"/>
        <v>1060572.9523807745</v>
      </c>
      <c r="G167" s="109">
        <f t="shared" si="6"/>
        <v>1060569.0180332756</v>
      </c>
      <c r="H167" s="109"/>
    </row>
    <row r="168" spans="1:8" ht="30">
      <c r="A168" s="70" t="s">
        <v>364</v>
      </c>
      <c r="B168" s="70" t="s">
        <v>488</v>
      </c>
      <c r="C168" s="21" t="s">
        <v>366</v>
      </c>
      <c r="D168" s="108">
        <v>1272</v>
      </c>
      <c r="E168" s="109">
        <f t="shared" si="4"/>
        <v>1521324.7204798365</v>
      </c>
      <c r="F168" s="109">
        <f t="shared" si="5"/>
        <v>1529533.7816647904</v>
      </c>
      <c r="G168" s="109">
        <f t="shared" si="6"/>
        <v>1529528.1076398259</v>
      </c>
      <c r="H168" s="109"/>
    </row>
    <row r="169" spans="1:8" ht="30">
      <c r="A169" s="70" t="s">
        <v>364</v>
      </c>
      <c r="B169" s="70" t="s">
        <v>489</v>
      </c>
      <c r="C169" s="21" t="s">
        <v>366</v>
      </c>
      <c r="D169" s="108">
        <v>1162</v>
      </c>
      <c r="E169" s="109">
        <f t="shared" si="4"/>
        <v>1389763.6204383413</v>
      </c>
      <c r="F169" s="109">
        <f t="shared" si="5"/>
        <v>1397262.7785334014</v>
      </c>
      <c r="G169" s="109">
        <f t="shared" si="6"/>
        <v>1397257.5951866964</v>
      </c>
      <c r="H169" s="109"/>
    </row>
    <row r="170" spans="1:8" ht="30">
      <c r="A170" s="70" t="s">
        <v>364</v>
      </c>
      <c r="B170" s="70" t="s">
        <v>490</v>
      </c>
      <c r="C170" s="21" t="s">
        <v>366</v>
      </c>
      <c r="D170" s="108">
        <v>1302</v>
      </c>
      <c r="E170" s="109">
        <f t="shared" si="4"/>
        <v>1557205.0204911535</v>
      </c>
      <c r="F170" s="109">
        <f t="shared" si="5"/>
        <v>1565607.6916097146</v>
      </c>
      <c r="G170" s="109">
        <f t="shared" si="6"/>
        <v>1565601.8837634067</v>
      </c>
      <c r="H170" s="109"/>
    </row>
    <row r="171" spans="1:8" ht="30">
      <c r="A171" s="70" t="s">
        <v>364</v>
      </c>
      <c r="B171" s="70" t="s">
        <v>491</v>
      </c>
      <c r="C171" s="21" t="s">
        <v>366</v>
      </c>
      <c r="D171" s="108">
        <v>1715</v>
      </c>
      <c r="E171" s="109">
        <f t="shared" si="4"/>
        <v>2051157.1506469494</v>
      </c>
      <c r="F171" s="109">
        <f t="shared" si="5"/>
        <v>2062225.1851848394</v>
      </c>
      <c r="G171" s="109">
        <f t="shared" si="6"/>
        <v>2062217.5350647024</v>
      </c>
      <c r="H171" s="109"/>
    </row>
    <row r="172" spans="1:8" ht="30">
      <c r="A172" s="70" t="s">
        <v>364</v>
      </c>
      <c r="B172" s="70" t="s">
        <v>492</v>
      </c>
      <c r="C172" s="21" t="s">
        <v>366</v>
      </c>
      <c r="D172" s="108">
        <v>4032</v>
      </c>
      <c r="E172" s="109">
        <f t="shared" si="4"/>
        <v>4822312.3215209916</v>
      </c>
      <c r="F172" s="109">
        <f t="shared" si="5"/>
        <v>4848333.4965978265</v>
      </c>
      <c r="G172" s="109">
        <f t="shared" si="6"/>
        <v>4848315.5110092601</v>
      </c>
      <c r="H172" s="109"/>
    </row>
    <row r="173" spans="1:8" ht="30">
      <c r="A173" s="70" t="s">
        <v>364</v>
      </c>
      <c r="B173" s="70" t="s">
        <v>493</v>
      </c>
      <c r="C173" s="21" t="s">
        <v>366</v>
      </c>
      <c r="D173" s="108">
        <v>840</v>
      </c>
      <c r="E173" s="109">
        <f t="shared" si="4"/>
        <v>1004648.4003168732</v>
      </c>
      <c r="F173" s="109">
        <f t="shared" si="5"/>
        <v>1010069.4784578804</v>
      </c>
      <c r="G173" s="109">
        <f t="shared" si="6"/>
        <v>1010065.7314602624</v>
      </c>
      <c r="H173" s="109"/>
    </row>
    <row r="174" spans="1:8" ht="30">
      <c r="A174" s="70" t="s">
        <v>364</v>
      </c>
      <c r="B174" s="70" t="s">
        <v>494</v>
      </c>
      <c r="C174" s="21" t="s">
        <v>366</v>
      </c>
      <c r="D174" s="108">
        <v>708</v>
      </c>
      <c r="E174" s="109">
        <f t="shared" si="4"/>
        <v>846775.08026707883</v>
      </c>
      <c r="F174" s="109">
        <f t="shared" si="5"/>
        <v>851344.27470021357</v>
      </c>
      <c r="G174" s="109">
        <f t="shared" si="6"/>
        <v>851341.11651650688</v>
      </c>
      <c r="H174" s="109"/>
    </row>
    <row r="175" spans="1:8" ht="30">
      <c r="A175" s="70" t="s">
        <v>364</v>
      </c>
      <c r="B175" s="70" t="s">
        <v>495</v>
      </c>
      <c r="C175" s="21" t="s">
        <v>366</v>
      </c>
      <c r="D175" s="108">
        <v>3577</v>
      </c>
      <c r="E175" s="109">
        <f t="shared" ref="E175:E238" si="7">D175*1196.01000037723</f>
        <v>4278127.7713493519</v>
      </c>
      <c r="F175" s="109">
        <f t="shared" ref="F175:F238" si="8">D175*1202.46366483081</f>
        <v>4301212.5290998081</v>
      </c>
      <c r="G175" s="109">
        <f t="shared" ref="G175:G238" si="9">D175*1202.45920411936</f>
        <v>4301196.5731349513</v>
      </c>
      <c r="H175" s="109"/>
    </row>
    <row r="176" spans="1:8" ht="30">
      <c r="A176" s="70" t="s">
        <v>364</v>
      </c>
      <c r="B176" s="70" t="s">
        <v>496</v>
      </c>
      <c r="C176" s="21" t="s">
        <v>366</v>
      </c>
      <c r="D176" s="108">
        <v>1571</v>
      </c>
      <c r="E176" s="109">
        <f t="shared" si="7"/>
        <v>1878931.7105926282</v>
      </c>
      <c r="F176" s="109">
        <f t="shared" si="8"/>
        <v>1889070.4174492026</v>
      </c>
      <c r="G176" s="109">
        <f t="shared" si="9"/>
        <v>1889063.4096715145</v>
      </c>
      <c r="H176" s="109"/>
    </row>
    <row r="177" spans="1:8" ht="30">
      <c r="A177" s="70" t="s">
        <v>364</v>
      </c>
      <c r="B177" s="70" t="s">
        <v>497</v>
      </c>
      <c r="C177" s="21" t="s">
        <v>366</v>
      </c>
      <c r="D177" s="108">
        <v>1638</v>
      </c>
      <c r="E177" s="109">
        <f t="shared" si="7"/>
        <v>1959064.3806179026</v>
      </c>
      <c r="F177" s="109">
        <f t="shared" si="8"/>
        <v>1969635.482992867</v>
      </c>
      <c r="G177" s="109">
        <f t="shared" si="9"/>
        <v>1969628.1763475118</v>
      </c>
      <c r="H177" s="109"/>
    </row>
    <row r="178" spans="1:8" ht="30">
      <c r="A178" s="70" t="s">
        <v>364</v>
      </c>
      <c r="B178" s="70" t="s">
        <v>498</v>
      </c>
      <c r="C178" s="21" t="s">
        <v>366</v>
      </c>
      <c r="D178" s="108">
        <v>1548</v>
      </c>
      <c r="E178" s="109">
        <f t="shared" si="7"/>
        <v>1851423.480583952</v>
      </c>
      <c r="F178" s="109">
        <f t="shared" si="8"/>
        <v>1861413.7531580941</v>
      </c>
      <c r="G178" s="109">
        <f t="shared" si="9"/>
        <v>1861406.8479767693</v>
      </c>
      <c r="H178" s="109"/>
    </row>
    <row r="179" spans="1:8" ht="30">
      <c r="A179" s="70" t="s">
        <v>364</v>
      </c>
      <c r="B179" s="70" t="s">
        <v>499</v>
      </c>
      <c r="C179" s="21" t="s">
        <v>366</v>
      </c>
      <c r="D179" s="108">
        <v>1610</v>
      </c>
      <c r="E179" s="109">
        <f t="shared" si="7"/>
        <v>1925576.1006073402</v>
      </c>
      <c r="F179" s="109">
        <f t="shared" si="8"/>
        <v>1935966.5003776043</v>
      </c>
      <c r="G179" s="109">
        <f t="shared" si="9"/>
        <v>1935959.3186321696</v>
      </c>
      <c r="H179" s="109"/>
    </row>
    <row r="180" spans="1:8" ht="30">
      <c r="A180" s="70" t="s">
        <v>364</v>
      </c>
      <c r="B180" s="70" t="s">
        <v>500</v>
      </c>
      <c r="C180" s="21" t="s">
        <v>366</v>
      </c>
      <c r="D180" s="108">
        <v>2344</v>
      </c>
      <c r="E180" s="109">
        <f t="shared" si="7"/>
        <v>2803447.4408842269</v>
      </c>
      <c r="F180" s="109">
        <f t="shared" si="8"/>
        <v>2818574.8303634189</v>
      </c>
      <c r="G180" s="109">
        <f t="shared" si="9"/>
        <v>2818564.3744557798</v>
      </c>
      <c r="H180" s="109"/>
    </row>
    <row r="181" spans="1:8" ht="30">
      <c r="A181" s="70" t="s">
        <v>364</v>
      </c>
      <c r="B181" s="70" t="s">
        <v>501</v>
      </c>
      <c r="C181" s="21" t="s">
        <v>366</v>
      </c>
      <c r="D181" s="108">
        <v>728</v>
      </c>
      <c r="E181" s="109">
        <f t="shared" si="7"/>
        <v>870695.28027462342</v>
      </c>
      <c r="F181" s="109">
        <f t="shared" si="8"/>
        <v>875393.54799682973</v>
      </c>
      <c r="G181" s="109">
        <f t="shared" si="9"/>
        <v>875390.30059889413</v>
      </c>
      <c r="H181" s="109"/>
    </row>
    <row r="182" spans="1:8" ht="30">
      <c r="A182" s="70" t="s">
        <v>364</v>
      </c>
      <c r="B182" s="70" t="s">
        <v>502</v>
      </c>
      <c r="C182" s="21" t="s">
        <v>366</v>
      </c>
      <c r="D182" s="108">
        <v>2247</v>
      </c>
      <c r="E182" s="109">
        <f t="shared" si="7"/>
        <v>2687434.4708476355</v>
      </c>
      <c r="F182" s="109">
        <f t="shared" si="8"/>
        <v>2701935.8548748302</v>
      </c>
      <c r="G182" s="109">
        <f t="shared" si="9"/>
        <v>2701925.8316562022</v>
      </c>
      <c r="H182" s="109"/>
    </row>
    <row r="183" spans="1:8" ht="30">
      <c r="A183" s="70" t="s">
        <v>364</v>
      </c>
      <c r="B183" s="70" t="s">
        <v>503</v>
      </c>
      <c r="C183" s="21" t="s">
        <v>366</v>
      </c>
      <c r="D183" s="108">
        <v>896</v>
      </c>
      <c r="E183" s="109">
        <f t="shared" si="7"/>
        <v>1071624.9603379981</v>
      </c>
      <c r="F183" s="109">
        <f t="shared" si="8"/>
        <v>1077407.4436884059</v>
      </c>
      <c r="G183" s="109">
        <f t="shared" si="9"/>
        <v>1077403.4468909465</v>
      </c>
      <c r="H183" s="109"/>
    </row>
    <row r="184" spans="1:8" ht="30">
      <c r="A184" s="70" t="s">
        <v>364</v>
      </c>
      <c r="B184" s="70" t="s">
        <v>504</v>
      </c>
      <c r="C184" s="21" t="s">
        <v>366</v>
      </c>
      <c r="D184" s="108">
        <v>602</v>
      </c>
      <c r="E184" s="109">
        <f t="shared" si="7"/>
        <v>719998.02022709243</v>
      </c>
      <c r="F184" s="109">
        <f t="shared" si="8"/>
        <v>723883.12622814765</v>
      </c>
      <c r="G184" s="109">
        <f t="shared" si="9"/>
        <v>723880.44087985472</v>
      </c>
      <c r="H184" s="109"/>
    </row>
    <row r="185" spans="1:8" ht="30">
      <c r="A185" s="70" t="s">
        <v>364</v>
      </c>
      <c r="B185" s="70" t="s">
        <v>505</v>
      </c>
      <c r="C185" s="21" t="s">
        <v>366</v>
      </c>
      <c r="D185" s="108">
        <v>971</v>
      </c>
      <c r="E185" s="109">
        <f t="shared" si="7"/>
        <v>1161325.7103662903</v>
      </c>
      <c r="F185" s="109">
        <f t="shared" si="8"/>
        <v>1167592.2185507165</v>
      </c>
      <c r="G185" s="109">
        <f t="shared" si="9"/>
        <v>1167587.8871998985</v>
      </c>
      <c r="H185" s="109"/>
    </row>
    <row r="186" spans="1:8" ht="30">
      <c r="A186" s="70" t="s">
        <v>364</v>
      </c>
      <c r="B186" s="70" t="s">
        <v>506</v>
      </c>
      <c r="C186" s="21" t="s">
        <v>366</v>
      </c>
      <c r="D186" s="108">
        <v>551</v>
      </c>
      <c r="E186" s="109">
        <f t="shared" si="7"/>
        <v>659001.51020785375</v>
      </c>
      <c r="F186" s="109">
        <f t="shared" si="8"/>
        <v>662557.47932177642</v>
      </c>
      <c r="G186" s="109">
        <f t="shared" si="9"/>
        <v>662555.02146976744</v>
      </c>
      <c r="H186" s="109"/>
    </row>
    <row r="187" spans="1:8" ht="30">
      <c r="A187" s="70" t="s">
        <v>364</v>
      </c>
      <c r="B187" s="70" t="s">
        <v>507</v>
      </c>
      <c r="C187" s="21" t="s">
        <v>366</v>
      </c>
      <c r="D187" s="108">
        <v>329</v>
      </c>
      <c r="E187" s="109">
        <f t="shared" si="7"/>
        <v>393487.29012410867</v>
      </c>
      <c r="F187" s="109">
        <f t="shared" si="8"/>
        <v>395610.5457293365</v>
      </c>
      <c r="G187" s="109">
        <f t="shared" si="9"/>
        <v>395609.07815526944</v>
      </c>
      <c r="H187" s="109"/>
    </row>
    <row r="188" spans="1:8" ht="30">
      <c r="A188" s="70" t="s">
        <v>364</v>
      </c>
      <c r="B188" s="70" t="s">
        <v>508</v>
      </c>
      <c r="C188" s="21" t="s">
        <v>366</v>
      </c>
      <c r="D188" s="108">
        <v>4249</v>
      </c>
      <c r="E188" s="109">
        <f t="shared" si="7"/>
        <v>5081846.4916028501</v>
      </c>
      <c r="F188" s="109">
        <f t="shared" si="8"/>
        <v>5109268.1118661119</v>
      </c>
      <c r="G188" s="109">
        <f t="shared" si="9"/>
        <v>5109249.1583031612</v>
      </c>
      <c r="H188" s="109"/>
    </row>
    <row r="189" spans="1:8" ht="30">
      <c r="A189" s="70" t="s">
        <v>364</v>
      </c>
      <c r="B189" s="70" t="s">
        <v>509</v>
      </c>
      <c r="C189" s="21" t="s">
        <v>366</v>
      </c>
      <c r="D189" s="108">
        <v>1554</v>
      </c>
      <c r="E189" s="109">
        <f t="shared" si="7"/>
        <v>1858599.5405862154</v>
      </c>
      <c r="F189" s="109">
        <f t="shared" si="8"/>
        <v>1868628.5351470788</v>
      </c>
      <c r="G189" s="109">
        <f t="shared" si="9"/>
        <v>1868621.6032014855</v>
      </c>
      <c r="H189" s="109"/>
    </row>
    <row r="190" spans="1:8" ht="30">
      <c r="A190" s="70" t="s">
        <v>364</v>
      </c>
      <c r="B190" s="70" t="s">
        <v>510</v>
      </c>
      <c r="C190" s="21" t="s">
        <v>366</v>
      </c>
      <c r="D190" s="108">
        <v>572</v>
      </c>
      <c r="E190" s="109">
        <f t="shared" si="7"/>
        <v>684117.72021577554</v>
      </c>
      <c r="F190" s="109">
        <f t="shared" si="8"/>
        <v>687809.21628322336</v>
      </c>
      <c r="G190" s="109">
        <f t="shared" si="9"/>
        <v>687806.66475627397</v>
      </c>
      <c r="H190" s="109"/>
    </row>
    <row r="191" spans="1:8" ht="30">
      <c r="A191" s="70" t="s">
        <v>364</v>
      </c>
      <c r="B191" s="70" t="s">
        <v>511</v>
      </c>
      <c r="C191" s="21" t="s">
        <v>366</v>
      </c>
      <c r="D191" s="108">
        <v>658</v>
      </c>
      <c r="E191" s="109">
        <f t="shared" si="7"/>
        <v>786974.58024821733</v>
      </c>
      <c r="F191" s="109">
        <f t="shared" si="8"/>
        <v>791221.09145867301</v>
      </c>
      <c r="G191" s="109">
        <f t="shared" si="9"/>
        <v>791218.15631053888</v>
      </c>
      <c r="H191" s="109"/>
    </row>
    <row r="192" spans="1:8" ht="30">
      <c r="A192" s="70" t="s">
        <v>364</v>
      </c>
      <c r="B192" s="70" t="s">
        <v>512</v>
      </c>
      <c r="C192" s="21" t="s">
        <v>366</v>
      </c>
      <c r="D192" s="108">
        <v>1855</v>
      </c>
      <c r="E192" s="109">
        <f t="shared" si="7"/>
        <v>2218598.5506997616</v>
      </c>
      <c r="F192" s="109">
        <f t="shared" si="8"/>
        <v>2230570.0982611529</v>
      </c>
      <c r="G192" s="109">
        <f t="shared" si="9"/>
        <v>2230561.8236414129</v>
      </c>
      <c r="H192" s="109"/>
    </row>
    <row r="193" spans="1:8" ht="30">
      <c r="A193" s="70" t="s">
        <v>364</v>
      </c>
      <c r="B193" s="70" t="s">
        <v>513</v>
      </c>
      <c r="C193" s="21" t="s">
        <v>366</v>
      </c>
      <c r="D193" s="108">
        <v>1603</v>
      </c>
      <c r="E193" s="109">
        <f t="shared" si="7"/>
        <v>1917204.0306046996</v>
      </c>
      <c r="F193" s="109">
        <f t="shared" si="8"/>
        <v>1927549.2547237887</v>
      </c>
      <c r="G193" s="109">
        <f t="shared" si="9"/>
        <v>1927542.1042033341</v>
      </c>
      <c r="H193" s="109"/>
    </row>
    <row r="194" spans="1:8" ht="30">
      <c r="A194" s="70" t="s">
        <v>364</v>
      </c>
      <c r="B194" s="70" t="s">
        <v>514</v>
      </c>
      <c r="C194" s="21" t="s">
        <v>366</v>
      </c>
      <c r="D194" s="108">
        <v>452</v>
      </c>
      <c r="E194" s="109">
        <f t="shared" si="7"/>
        <v>540596.52017050795</v>
      </c>
      <c r="F194" s="109">
        <f t="shared" si="8"/>
        <v>543513.57650352619</v>
      </c>
      <c r="G194" s="109">
        <f t="shared" si="9"/>
        <v>543511.56026195071</v>
      </c>
      <c r="H194" s="109"/>
    </row>
    <row r="195" spans="1:8" ht="30">
      <c r="A195" s="70" t="s">
        <v>364</v>
      </c>
      <c r="B195" s="70" t="s">
        <v>515</v>
      </c>
      <c r="C195" s="21" t="s">
        <v>366</v>
      </c>
      <c r="D195" s="108">
        <v>1085</v>
      </c>
      <c r="E195" s="109">
        <f t="shared" si="7"/>
        <v>1297670.8504092945</v>
      </c>
      <c r="F195" s="109">
        <f t="shared" si="8"/>
        <v>1304673.076341429</v>
      </c>
      <c r="G195" s="109">
        <f t="shared" si="9"/>
        <v>1304668.2364695056</v>
      </c>
      <c r="H195" s="109"/>
    </row>
    <row r="196" spans="1:8" ht="30">
      <c r="A196" s="70" t="s">
        <v>364</v>
      </c>
      <c r="B196" s="70" t="s">
        <v>516</v>
      </c>
      <c r="C196" s="21" t="s">
        <v>366</v>
      </c>
      <c r="D196" s="108">
        <v>2195</v>
      </c>
      <c r="E196" s="109">
        <f t="shared" si="7"/>
        <v>2625241.95082802</v>
      </c>
      <c r="F196" s="109">
        <f t="shared" si="8"/>
        <v>2639407.7443036283</v>
      </c>
      <c r="G196" s="109">
        <f t="shared" si="9"/>
        <v>2639397.9530419954</v>
      </c>
      <c r="H196" s="109"/>
    </row>
    <row r="197" spans="1:8" ht="30">
      <c r="A197" s="70" t="s">
        <v>364</v>
      </c>
      <c r="B197" s="70" t="s">
        <v>517</v>
      </c>
      <c r="C197" s="21" t="s">
        <v>366</v>
      </c>
      <c r="D197" s="108">
        <v>546</v>
      </c>
      <c r="E197" s="109">
        <f t="shared" si="7"/>
        <v>653021.46020596754</v>
      </c>
      <c r="F197" s="109">
        <f t="shared" si="8"/>
        <v>656545.1609976223</v>
      </c>
      <c r="G197" s="109">
        <f t="shared" si="9"/>
        <v>656542.72544917057</v>
      </c>
      <c r="H197" s="109"/>
    </row>
    <row r="198" spans="1:8" ht="30">
      <c r="A198" s="70" t="s">
        <v>364</v>
      </c>
      <c r="B198" s="70" t="s">
        <v>518</v>
      </c>
      <c r="C198" s="21" t="s">
        <v>366</v>
      </c>
      <c r="D198" s="108">
        <v>2520</v>
      </c>
      <c r="E198" s="109">
        <f t="shared" si="7"/>
        <v>3013945.2009506193</v>
      </c>
      <c r="F198" s="109">
        <f t="shared" si="8"/>
        <v>3030208.4353736416</v>
      </c>
      <c r="G198" s="109">
        <f t="shared" si="9"/>
        <v>3030197.1943807872</v>
      </c>
      <c r="H198" s="109"/>
    </row>
    <row r="199" spans="1:8" ht="30">
      <c r="A199" s="70" t="s">
        <v>364</v>
      </c>
      <c r="B199" s="70" t="s">
        <v>519</v>
      </c>
      <c r="C199" s="21" t="s">
        <v>366</v>
      </c>
      <c r="D199" s="108">
        <v>574</v>
      </c>
      <c r="E199" s="109">
        <f t="shared" si="7"/>
        <v>686509.74021653004</v>
      </c>
      <c r="F199" s="109">
        <f t="shared" si="8"/>
        <v>690214.14361288503</v>
      </c>
      <c r="G199" s="109">
        <f t="shared" si="9"/>
        <v>690211.58316451265</v>
      </c>
      <c r="H199" s="109"/>
    </row>
    <row r="200" spans="1:8" ht="30">
      <c r="A200" s="70" t="s">
        <v>364</v>
      </c>
      <c r="B200" s="70" t="s">
        <v>520</v>
      </c>
      <c r="C200" s="21" t="s">
        <v>366</v>
      </c>
      <c r="D200" s="108">
        <v>670</v>
      </c>
      <c r="E200" s="109">
        <f t="shared" si="7"/>
        <v>801326.70025274414</v>
      </c>
      <c r="F200" s="109">
        <f t="shared" si="8"/>
        <v>805650.65543664282</v>
      </c>
      <c r="G200" s="109">
        <f t="shared" si="9"/>
        <v>805647.66675997118</v>
      </c>
      <c r="H200" s="109"/>
    </row>
    <row r="201" spans="1:8" ht="30">
      <c r="A201" s="70" t="s">
        <v>364</v>
      </c>
      <c r="B201" s="70" t="s">
        <v>521</v>
      </c>
      <c r="C201" s="21" t="s">
        <v>366</v>
      </c>
      <c r="D201" s="108">
        <v>566</v>
      </c>
      <c r="E201" s="109">
        <f t="shared" si="7"/>
        <v>676941.66021351214</v>
      </c>
      <c r="F201" s="109">
        <f t="shared" si="8"/>
        <v>680594.43429423857</v>
      </c>
      <c r="G201" s="109">
        <f t="shared" si="9"/>
        <v>680591.90953155782</v>
      </c>
      <c r="H201" s="109"/>
    </row>
    <row r="202" spans="1:8" ht="30">
      <c r="A202" s="70" t="s">
        <v>364</v>
      </c>
      <c r="B202" s="70" t="s">
        <v>522</v>
      </c>
      <c r="C202" s="21" t="s">
        <v>366</v>
      </c>
      <c r="D202" s="108">
        <v>347</v>
      </c>
      <c r="E202" s="109">
        <f t="shared" si="7"/>
        <v>415015.47013089882</v>
      </c>
      <c r="F202" s="109">
        <f t="shared" si="8"/>
        <v>417254.8916962911</v>
      </c>
      <c r="G202" s="109">
        <f t="shared" si="9"/>
        <v>417253.34382941795</v>
      </c>
      <c r="H202" s="109"/>
    </row>
    <row r="203" spans="1:8" ht="30">
      <c r="A203" s="70" t="s">
        <v>364</v>
      </c>
      <c r="B203" s="70" t="s">
        <v>523</v>
      </c>
      <c r="C203" s="21" t="s">
        <v>366</v>
      </c>
      <c r="D203" s="108">
        <v>553</v>
      </c>
      <c r="E203" s="109">
        <f t="shared" si="7"/>
        <v>661393.53020860814</v>
      </c>
      <c r="F203" s="109">
        <f t="shared" si="8"/>
        <v>664962.40665143798</v>
      </c>
      <c r="G203" s="109">
        <f t="shared" si="9"/>
        <v>664959.93987800612</v>
      </c>
      <c r="H203" s="109"/>
    </row>
    <row r="204" spans="1:8" ht="30">
      <c r="A204" s="70" t="s">
        <v>364</v>
      </c>
      <c r="B204" s="70" t="s">
        <v>524</v>
      </c>
      <c r="C204" s="21" t="s">
        <v>366</v>
      </c>
      <c r="D204" s="108">
        <v>3325</v>
      </c>
      <c r="E204" s="109">
        <f t="shared" si="7"/>
        <v>3976733.2512542899</v>
      </c>
      <c r="F204" s="109">
        <f t="shared" si="8"/>
        <v>3998191.6855624435</v>
      </c>
      <c r="G204" s="109">
        <f t="shared" si="9"/>
        <v>3998176.853696872</v>
      </c>
      <c r="H204" s="109"/>
    </row>
    <row r="205" spans="1:8" ht="30">
      <c r="A205" s="70" t="s">
        <v>364</v>
      </c>
      <c r="B205" s="70" t="s">
        <v>525</v>
      </c>
      <c r="C205" s="21" t="s">
        <v>366</v>
      </c>
      <c r="D205" s="108">
        <v>1183</v>
      </c>
      <c r="E205" s="109">
        <f t="shared" si="7"/>
        <v>1414879.8304462631</v>
      </c>
      <c r="F205" s="109">
        <f t="shared" si="8"/>
        <v>1422514.5154948484</v>
      </c>
      <c r="G205" s="109">
        <f t="shared" si="9"/>
        <v>1422509.238473203</v>
      </c>
      <c r="H205" s="109"/>
    </row>
    <row r="206" spans="1:8" ht="30">
      <c r="A206" s="70" t="s">
        <v>364</v>
      </c>
      <c r="B206" s="70" t="s">
        <v>526</v>
      </c>
      <c r="C206" s="21" t="s">
        <v>366</v>
      </c>
      <c r="D206" s="108">
        <v>705</v>
      </c>
      <c r="E206" s="109">
        <f t="shared" si="7"/>
        <v>843187.05026594712</v>
      </c>
      <c r="F206" s="109">
        <f t="shared" si="8"/>
        <v>847736.88370572112</v>
      </c>
      <c r="G206" s="109">
        <f t="shared" si="9"/>
        <v>847733.73890414881</v>
      </c>
      <c r="H206" s="109"/>
    </row>
    <row r="207" spans="1:8" ht="30">
      <c r="A207" s="70" t="s">
        <v>364</v>
      </c>
      <c r="B207" s="70" t="s">
        <v>527</v>
      </c>
      <c r="C207" s="21" t="s">
        <v>366</v>
      </c>
      <c r="D207" s="108">
        <v>1771</v>
      </c>
      <c r="E207" s="109">
        <f t="shared" si="7"/>
        <v>2118133.7106680744</v>
      </c>
      <c r="F207" s="109">
        <f t="shared" si="8"/>
        <v>2129563.1504153647</v>
      </c>
      <c r="G207" s="109">
        <f t="shared" si="9"/>
        <v>2129555.2504953868</v>
      </c>
      <c r="H207" s="109"/>
    </row>
    <row r="208" spans="1:8" ht="30">
      <c r="A208" s="70" t="s">
        <v>364</v>
      </c>
      <c r="B208" s="70" t="s">
        <v>528</v>
      </c>
      <c r="C208" s="21" t="s">
        <v>366</v>
      </c>
      <c r="D208" s="108">
        <v>3871</v>
      </c>
      <c r="E208" s="109">
        <f t="shared" si="7"/>
        <v>4629754.7114602569</v>
      </c>
      <c r="F208" s="109">
        <f t="shared" si="8"/>
        <v>4654736.8465600656</v>
      </c>
      <c r="G208" s="109">
        <f t="shared" si="9"/>
        <v>4654719.5791460425</v>
      </c>
      <c r="H208" s="109"/>
    </row>
    <row r="209" spans="1:8" ht="30">
      <c r="A209" s="70" t="s">
        <v>364</v>
      </c>
      <c r="B209" s="70" t="s">
        <v>529</v>
      </c>
      <c r="C209" s="21" t="s">
        <v>366</v>
      </c>
      <c r="D209" s="108">
        <v>2380</v>
      </c>
      <c r="E209" s="109">
        <f t="shared" si="7"/>
        <v>2846503.8008978073</v>
      </c>
      <c r="F209" s="109">
        <f t="shared" si="8"/>
        <v>2861863.5222973279</v>
      </c>
      <c r="G209" s="109">
        <f t="shared" si="9"/>
        <v>2861852.9058040767</v>
      </c>
      <c r="H209" s="109"/>
    </row>
    <row r="210" spans="1:8" ht="30">
      <c r="A210" s="70" t="s">
        <v>364</v>
      </c>
      <c r="B210" s="70" t="s">
        <v>530</v>
      </c>
      <c r="C210" s="21" t="s">
        <v>366</v>
      </c>
      <c r="D210" s="108">
        <v>1582</v>
      </c>
      <c r="E210" s="109">
        <f t="shared" si="7"/>
        <v>1892087.8205967778</v>
      </c>
      <c r="F210" s="109">
        <f t="shared" si="8"/>
        <v>1902297.5177623415</v>
      </c>
      <c r="G210" s="109">
        <f t="shared" si="9"/>
        <v>1902290.4609168277</v>
      </c>
      <c r="H210" s="109"/>
    </row>
    <row r="211" spans="1:8" ht="30">
      <c r="A211" s="70" t="s">
        <v>364</v>
      </c>
      <c r="B211" s="70" t="s">
        <v>531</v>
      </c>
      <c r="C211" s="21" t="s">
        <v>366</v>
      </c>
      <c r="D211" s="108">
        <v>707</v>
      </c>
      <c r="E211" s="109">
        <f t="shared" si="7"/>
        <v>845579.07026670163</v>
      </c>
      <c r="F211" s="109">
        <f t="shared" si="8"/>
        <v>850141.81103538279</v>
      </c>
      <c r="G211" s="109">
        <f t="shared" si="9"/>
        <v>850138.6573123876</v>
      </c>
      <c r="H211" s="109"/>
    </row>
    <row r="212" spans="1:8" ht="30">
      <c r="A212" s="70" t="s">
        <v>364</v>
      </c>
      <c r="B212" s="70" t="s">
        <v>532</v>
      </c>
      <c r="C212" s="21" t="s">
        <v>366</v>
      </c>
      <c r="D212" s="108">
        <v>490</v>
      </c>
      <c r="E212" s="109">
        <f t="shared" si="7"/>
        <v>586044.90018484264</v>
      </c>
      <c r="F212" s="109">
        <f t="shared" si="8"/>
        <v>589207.19576709694</v>
      </c>
      <c r="G212" s="109">
        <f t="shared" si="9"/>
        <v>589205.01001848641</v>
      </c>
      <c r="H212" s="109"/>
    </row>
    <row r="213" spans="1:8" ht="30">
      <c r="A213" s="70" t="s">
        <v>364</v>
      </c>
      <c r="B213" s="70" t="s">
        <v>533</v>
      </c>
      <c r="C213" s="21" t="s">
        <v>366</v>
      </c>
      <c r="D213" s="108">
        <v>1040</v>
      </c>
      <c r="E213" s="109">
        <f t="shared" si="7"/>
        <v>1243850.4003923191</v>
      </c>
      <c r="F213" s="109">
        <f t="shared" si="8"/>
        <v>1250562.2114240425</v>
      </c>
      <c r="G213" s="109">
        <f t="shared" si="9"/>
        <v>1250557.5722841343</v>
      </c>
      <c r="H213" s="109"/>
    </row>
    <row r="214" spans="1:8" ht="30">
      <c r="A214" s="70" t="s">
        <v>364</v>
      </c>
      <c r="B214" s="70" t="s">
        <v>534</v>
      </c>
      <c r="C214" s="21" t="s">
        <v>366</v>
      </c>
      <c r="D214" s="108">
        <v>771</v>
      </c>
      <c r="E214" s="109">
        <f t="shared" si="7"/>
        <v>922123.71029084432</v>
      </c>
      <c r="F214" s="109">
        <f t="shared" si="8"/>
        <v>927099.48558455461</v>
      </c>
      <c r="G214" s="109">
        <f t="shared" si="9"/>
        <v>927096.04637602658</v>
      </c>
      <c r="H214" s="109"/>
    </row>
    <row r="215" spans="1:8" ht="30">
      <c r="A215" s="70" t="s">
        <v>364</v>
      </c>
      <c r="B215" s="70" t="s">
        <v>535</v>
      </c>
      <c r="C215" s="21" t="s">
        <v>366</v>
      </c>
      <c r="D215" s="108">
        <v>581</v>
      </c>
      <c r="E215" s="109">
        <f t="shared" si="7"/>
        <v>694881.81021917064</v>
      </c>
      <c r="F215" s="109">
        <f t="shared" si="8"/>
        <v>698631.38926670072</v>
      </c>
      <c r="G215" s="109">
        <f t="shared" si="9"/>
        <v>698628.79759334819</v>
      </c>
      <c r="H215" s="109"/>
    </row>
    <row r="216" spans="1:8" ht="30">
      <c r="A216" s="70" t="s">
        <v>364</v>
      </c>
      <c r="B216" s="70" t="s">
        <v>536</v>
      </c>
      <c r="C216" s="21" t="s">
        <v>366</v>
      </c>
      <c r="D216" s="108">
        <v>1099</v>
      </c>
      <c r="E216" s="109">
        <f t="shared" si="7"/>
        <v>1314414.9904145757</v>
      </c>
      <c r="F216" s="109">
        <f t="shared" si="8"/>
        <v>1321507.5676490604</v>
      </c>
      <c r="G216" s="109">
        <f t="shared" si="9"/>
        <v>1321502.6653271767</v>
      </c>
      <c r="H216" s="109"/>
    </row>
    <row r="217" spans="1:8" ht="30">
      <c r="A217" s="70" t="s">
        <v>364</v>
      </c>
      <c r="B217" s="70" t="s">
        <v>537</v>
      </c>
      <c r="C217" s="21" t="s">
        <v>366</v>
      </c>
      <c r="D217" s="108">
        <v>1750</v>
      </c>
      <c r="E217" s="109">
        <f t="shared" si="7"/>
        <v>2093017.5006601524</v>
      </c>
      <c r="F217" s="109">
        <f t="shared" si="8"/>
        <v>2104311.4134539175</v>
      </c>
      <c r="G217" s="109">
        <f t="shared" si="9"/>
        <v>2104303.6072088801</v>
      </c>
      <c r="H217" s="109"/>
    </row>
    <row r="218" spans="1:8" ht="30">
      <c r="A218" s="70" t="s">
        <v>364</v>
      </c>
      <c r="B218" s="70" t="s">
        <v>538</v>
      </c>
      <c r="C218" s="21" t="s">
        <v>366</v>
      </c>
      <c r="D218" s="108">
        <v>771</v>
      </c>
      <c r="E218" s="109">
        <f t="shared" si="7"/>
        <v>922123.71029084432</v>
      </c>
      <c r="F218" s="109">
        <f t="shared" si="8"/>
        <v>927099.48558455461</v>
      </c>
      <c r="G218" s="109">
        <f t="shared" si="9"/>
        <v>927096.04637602658</v>
      </c>
      <c r="H218" s="109"/>
    </row>
    <row r="219" spans="1:8" ht="30">
      <c r="A219" s="70" t="s">
        <v>364</v>
      </c>
      <c r="B219" s="70" t="s">
        <v>539</v>
      </c>
      <c r="C219" s="21" t="s">
        <v>366</v>
      </c>
      <c r="D219" s="108">
        <v>938</v>
      </c>
      <c r="E219" s="109">
        <f t="shared" si="7"/>
        <v>1121857.3803538417</v>
      </c>
      <c r="F219" s="109">
        <f t="shared" si="8"/>
        <v>1127910.9176112998</v>
      </c>
      <c r="G219" s="109">
        <f t="shared" si="9"/>
        <v>1127906.7334639598</v>
      </c>
      <c r="H219" s="109"/>
    </row>
    <row r="220" spans="1:8" ht="30">
      <c r="A220" s="70" t="s">
        <v>364</v>
      </c>
      <c r="B220" s="70" t="s">
        <v>540</v>
      </c>
      <c r="C220" s="21" t="s">
        <v>366</v>
      </c>
      <c r="D220" s="108">
        <v>1344</v>
      </c>
      <c r="E220" s="109">
        <f t="shared" si="7"/>
        <v>1607437.4405069971</v>
      </c>
      <c r="F220" s="109">
        <f t="shared" si="8"/>
        <v>1616111.1655326087</v>
      </c>
      <c r="G220" s="109">
        <f t="shared" si="9"/>
        <v>1616105.1703364199</v>
      </c>
      <c r="H220" s="109"/>
    </row>
    <row r="221" spans="1:8" ht="30">
      <c r="A221" s="70" t="s">
        <v>364</v>
      </c>
      <c r="B221" s="70" t="s">
        <v>541</v>
      </c>
      <c r="C221" s="21" t="s">
        <v>366</v>
      </c>
      <c r="D221" s="108">
        <v>1485</v>
      </c>
      <c r="E221" s="109">
        <f t="shared" si="7"/>
        <v>1776074.8505601864</v>
      </c>
      <c r="F221" s="109">
        <f t="shared" si="8"/>
        <v>1785658.5422737531</v>
      </c>
      <c r="G221" s="109">
        <f t="shared" si="9"/>
        <v>1785651.9181172496</v>
      </c>
      <c r="H221" s="109"/>
    </row>
    <row r="222" spans="1:8" ht="30">
      <c r="A222" s="70" t="s">
        <v>364</v>
      </c>
      <c r="B222" s="70" t="s">
        <v>542</v>
      </c>
      <c r="C222" s="21" t="s">
        <v>366</v>
      </c>
      <c r="D222" s="108">
        <v>931</v>
      </c>
      <c r="E222" s="109">
        <f t="shared" si="7"/>
        <v>1113485.3103512011</v>
      </c>
      <c r="F222" s="109">
        <f t="shared" si="8"/>
        <v>1119493.6719574842</v>
      </c>
      <c r="G222" s="109">
        <f t="shared" si="9"/>
        <v>1119489.5190351242</v>
      </c>
      <c r="H222" s="109"/>
    </row>
    <row r="223" spans="1:8" ht="30">
      <c r="A223" s="70" t="s">
        <v>364</v>
      </c>
      <c r="B223" s="70" t="s">
        <v>543</v>
      </c>
      <c r="C223" s="21" t="s">
        <v>366</v>
      </c>
      <c r="D223" s="108">
        <v>2401</v>
      </c>
      <c r="E223" s="109">
        <f t="shared" si="7"/>
        <v>2871620.0109057291</v>
      </c>
      <c r="F223" s="109">
        <f t="shared" si="8"/>
        <v>2887115.259258775</v>
      </c>
      <c r="G223" s="109">
        <f t="shared" si="9"/>
        <v>2887104.5490905833</v>
      </c>
      <c r="H223" s="109"/>
    </row>
    <row r="224" spans="1:8" ht="30">
      <c r="A224" s="70" t="s">
        <v>364</v>
      </c>
      <c r="B224" s="70" t="s">
        <v>544</v>
      </c>
      <c r="C224" s="21" t="s">
        <v>366</v>
      </c>
      <c r="D224" s="108">
        <v>688</v>
      </c>
      <c r="E224" s="109">
        <f t="shared" si="7"/>
        <v>822854.88025953423</v>
      </c>
      <c r="F224" s="109">
        <f t="shared" si="8"/>
        <v>827295.0014035973</v>
      </c>
      <c r="G224" s="109">
        <f t="shared" si="9"/>
        <v>827291.93243411975</v>
      </c>
      <c r="H224" s="109"/>
    </row>
    <row r="225" spans="1:8" ht="30">
      <c r="A225" s="70" t="s">
        <v>364</v>
      </c>
      <c r="B225" s="70" t="s">
        <v>545</v>
      </c>
      <c r="C225" s="21" t="s">
        <v>366</v>
      </c>
      <c r="D225" s="108">
        <v>465</v>
      </c>
      <c r="E225" s="109">
        <f t="shared" si="7"/>
        <v>556144.65017541195</v>
      </c>
      <c r="F225" s="109">
        <f t="shared" si="8"/>
        <v>559145.60414632666</v>
      </c>
      <c r="G225" s="109">
        <f t="shared" si="9"/>
        <v>559143.52991550241</v>
      </c>
      <c r="H225" s="109"/>
    </row>
    <row r="226" spans="1:8" ht="30">
      <c r="A226" s="70" t="s">
        <v>364</v>
      </c>
      <c r="B226" s="70" t="s">
        <v>546</v>
      </c>
      <c r="C226" s="21" t="s">
        <v>366</v>
      </c>
      <c r="D226" s="108">
        <v>1274</v>
      </c>
      <c r="E226" s="109">
        <f t="shared" si="7"/>
        <v>1523716.7404805911</v>
      </c>
      <c r="F226" s="109">
        <f t="shared" si="8"/>
        <v>1531938.7089944521</v>
      </c>
      <c r="G226" s="109">
        <f t="shared" si="9"/>
        <v>1531933.0260480647</v>
      </c>
      <c r="H226" s="109"/>
    </row>
    <row r="227" spans="1:8" ht="30">
      <c r="A227" s="70" t="s">
        <v>364</v>
      </c>
      <c r="B227" s="70" t="s">
        <v>547</v>
      </c>
      <c r="C227" s="21" t="s">
        <v>366</v>
      </c>
      <c r="D227" s="108">
        <v>784</v>
      </c>
      <c r="E227" s="109">
        <f t="shared" si="7"/>
        <v>937671.84029574832</v>
      </c>
      <c r="F227" s="109">
        <f t="shared" si="8"/>
        <v>942731.51322735508</v>
      </c>
      <c r="G227" s="109">
        <f t="shared" si="9"/>
        <v>942728.01602957828</v>
      </c>
      <c r="H227" s="109"/>
    </row>
    <row r="228" spans="1:8" ht="30">
      <c r="A228" s="70" t="s">
        <v>364</v>
      </c>
      <c r="B228" s="70" t="s">
        <v>548</v>
      </c>
      <c r="C228" s="21" t="s">
        <v>366</v>
      </c>
      <c r="D228" s="108">
        <v>413</v>
      </c>
      <c r="E228" s="109">
        <f t="shared" si="7"/>
        <v>493952.13015579595</v>
      </c>
      <c r="F228" s="109">
        <f t="shared" si="8"/>
        <v>496617.49357512459</v>
      </c>
      <c r="G228" s="109">
        <f t="shared" si="9"/>
        <v>496615.65130129567</v>
      </c>
      <c r="H228" s="109"/>
    </row>
    <row r="229" spans="1:8" ht="30">
      <c r="A229" s="70" t="s">
        <v>364</v>
      </c>
      <c r="B229" s="70" t="s">
        <v>549</v>
      </c>
      <c r="C229" s="21" t="s">
        <v>366</v>
      </c>
      <c r="D229" s="108">
        <v>1874</v>
      </c>
      <c r="E229" s="109">
        <f t="shared" si="7"/>
        <v>2241322.740706929</v>
      </c>
      <c r="F229" s="109">
        <f t="shared" si="8"/>
        <v>2253416.9078929382</v>
      </c>
      <c r="G229" s="109">
        <f t="shared" si="9"/>
        <v>2253408.5485196807</v>
      </c>
      <c r="H229" s="109"/>
    </row>
    <row r="230" spans="1:8" ht="30">
      <c r="A230" s="70" t="s">
        <v>364</v>
      </c>
      <c r="B230" s="70" t="s">
        <v>550</v>
      </c>
      <c r="C230" s="21" t="s">
        <v>366</v>
      </c>
      <c r="D230" s="108">
        <v>963</v>
      </c>
      <c r="E230" s="109">
        <f t="shared" si="7"/>
        <v>1151757.6303632725</v>
      </c>
      <c r="F230" s="109">
        <f t="shared" si="8"/>
        <v>1157972.5092320701</v>
      </c>
      <c r="G230" s="109">
        <f t="shared" si="9"/>
        <v>1157968.2135669438</v>
      </c>
      <c r="H230" s="109"/>
    </row>
    <row r="231" spans="1:8" ht="30">
      <c r="A231" s="70" t="s">
        <v>364</v>
      </c>
      <c r="B231" s="70" t="s">
        <v>551</v>
      </c>
      <c r="C231" s="21" t="s">
        <v>366</v>
      </c>
      <c r="D231" s="108">
        <v>1462</v>
      </c>
      <c r="E231" s="109">
        <f t="shared" si="7"/>
        <v>1748566.6205515102</v>
      </c>
      <c r="F231" s="109">
        <f t="shared" si="8"/>
        <v>1758001.8779826444</v>
      </c>
      <c r="G231" s="109">
        <f t="shared" si="9"/>
        <v>1757995.3564225044</v>
      </c>
      <c r="H231" s="109"/>
    </row>
    <row r="232" spans="1:8" ht="30">
      <c r="A232" s="70" t="s">
        <v>364</v>
      </c>
      <c r="B232" s="70" t="s">
        <v>552</v>
      </c>
      <c r="C232" s="21" t="s">
        <v>366</v>
      </c>
      <c r="D232" s="108">
        <v>742</v>
      </c>
      <c r="E232" s="109">
        <f t="shared" si="7"/>
        <v>887439.42027990462</v>
      </c>
      <c r="F232" s="109">
        <f t="shared" si="8"/>
        <v>892228.0393044611</v>
      </c>
      <c r="G232" s="109">
        <f t="shared" si="9"/>
        <v>892224.72945656511</v>
      </c>
      <c r="H232" s="109"/>
    </row>
    <row r="233" spans="1:8" ht="30">
      <c r="A233" s="70" t="s">
        <v>364</v>
      </c>
      <c r="B233" s="70" t="s">
        <v>553</v>
      </c>
      <c r="C233" s="21" t="s">
        <v>366</v>
      </c>
      <c r="D233" s="108">
        <v>1026</v>
      </c>
      <c r="E233" s="109">
        <f t="shared" si="7"/>
        <v>1227106.2603870379</v>
      </c>
      <c r="F233" s="109">
        <f t="shared" si="8"/>
        <v>1233727.7201164111</v>
      </c>
      <c r="G233" s="109">
        <f t="shared" si="9"/>
        <v>1233723.1434264635</v>
      </c>
      <c r="H233" s="109"/>
    </row>
    <row r="234" spans="1:8" ht="30">
      <c r="A234" s="70" t="s">
        <v>364</v>
      </c>
      <c r="B234" s="70" t="s">
        <v>554</v>
      </c>
      <c r="C234" s="21" t="s">
        <v>366</v>
      </c>
      <c r="D234" s="108">
        <v>659</v>
      </c>
      <c r="E234" s="109">
        <f t="shared" si="7"/>
        <v>788170.59024859453</v>
      </c>
      <c r="F234" s="109">
        <f t="shared" si="8"/>
        <v>792423.5551235039</v>
      </c>
      <c r="G234" s="109">
        <f t="shared" si="9"/>
        <v>792420.61551465828</v>
      </c>
      <c r="H234" s="109"/>
    </row>
    <row r="235" spans="1:8" ht="30">
      <c r="A235" s="70" t="s">
        <v>364</v>
      </c>
      <c r="B235" s="70" t="s">
        <v>555</v>
      </c>
      <c r="C235" s="21" t="s">
        <v>366</v>
      </c>
      <c r="D235" s="108">
        <v>560</v>
      </c>
      <c r="E235" s="109">
        <f t="shared" si="7"/>
        <v>669765.60021124873</v>
      </c>
      <c r="F235" s="109">
        <f t="shared" si="8"/>
        <v>673379.65230525366</v>
      </c>
      <c r="G235" s="109">
        <f t="shared" si="9"/>
        <v>673377.15430684166</v>
      </c>
      <c r="H235" s="109"/>
    </row>
    <row r="236" spans="1:8" ht="30">
      <c r="A236" s="70" t="s">
        <v>364</v>
      </c>
      <c r="B236" s="70" t="s">
        <v>556</v>
      </c>
      <c r="C236" s="21" t="s">
        <v>366</v>
      </c>
      <c r="D236" s="108">
        <v>574</v>
      </c>
      <c r="E236" s="109">
        <f t="shared" si="7"/>
        <v>686509.74021653004</v>
      </c>
      <c r="F236" s="109">
        <f t="shared" si="8"/>
        <v>690214.14361288503</v>
      </c>
      <c r="G236" s="109">
        <f t="shared" si="9"/>
        <v>690211.58316451265</v>
      </c>
      <c r="H236" s="109"/>
    </row>
    <row r="237" spans="1:8" ht="30">
      <c r="A237" s="70" t="s">
        <v>364</v>
      </c>
      <c r="B237" s="70" t="s">
        <v>557</v>
      </c>
      <c r="C237" s="21" t="s">
        <v>366</v>
      </c>
      <c r="D237" s="108">
        <v>1096</v>
      </c>
      <c r="E237" s="109">
        <f t="shared" si="7"/>
        <v>1310826.9604134441</v>
      </c>
      <c r="F237" s="109">
        <f t="shared" si="8"/>
        <v>1317900.1766545679</v>
      </c>
      <c r="G237" s="109">
        <f t="shared" si="9"/>
        <v>1317895.2877148185</v>
      </c>
      <c r="H237" s="109"/>
    </row>
    <row r="238" spans="1:8" ht="30">
      <c r="A238" s="70" t="s">
        <v>364</v>
      </c>
      <c r="B238" s="70" t="s">
        <v>558</v>
      </c>
      <c r="C238" s="21" t="s">
        <v>366</v>
      </c>
      <c r="D238" s="108">
        <v>774</v>
      </c>
      <c r="E238" s="109">
        <f t="shared" si="7"/>
        <v>925711.74029197602</v>
      </c>
      <c r="F238" s="109">
        <f t="shared" si="8"/>
        <v>930706.87657904706</v>
      </c>
      <c r="G238" s="109">
        <f t="shared" si="9"/>
        <v>930703.42398838466</v>
      </c>
      <c r="H238" s="109"/>
    </row>
    <row r="239" spans="1:8" ht="30">
      <c r="A239" s="70" t="s">
        <v>364</v>
      </c>
      <c r="B239" s="70" t="s">
        <v>559</v>
      </c>
      <c r="C239" s="21" t="s">
        <v>366</v>
      </c>
      <c r="D239" s="108">
        <v>2502</v>
      </c>
      <c r="E239" s="109">
        <f t="shared" ref="E239:E258" si="10">D239*1196.01000037723</f>
        <v>2992417.0209438293</v>
      </c>
      <c r="F239" s="109">
        <f t="shared" ref="F239:F258" si="11">D239*1202.46366483081</f>
        <v>3008564.0894066868</v>
      </c>
      <c r="G239" s="109">
        <f t="shared" ref="G239:G258" si="12">D239*1202.45920411936</f>
        <v>3008552.928706639</v>
      </c>
      <c r="H239" s="109"/>
    </row>
    <row r="240" spans="1:8" ht="30">
      <c r="A240" s="70" t="s">
        <v>364</v>
      </c>
      <c r="B240" s="70" t="s">
        <v>560</v>
      </c>
      <c r="C240" s="21" t="s">
        <v>366</v>
      </c>
      <c r="D240" s="108">
        <v>196</v>
      </c>
      <c r="E240" s="109">
        <f t="shared" si="10"/>
        <v>234417.96007393708</v>
      </c>
      <c r="F240" s="109">
        <f t="shared" si="11"/>
        <v>235682.87830683877</v>
      </c>
      <c r="G240" s="109">
        <f t="shared" si="12"/>
        <v>235682.00400739457</v>
      </c>
      <c r="H240" s="109"/>
    </row>
    <row r="241" spans="1:8" ht="30">
      <c r="A241" s="70" t="s">
        <v>364</v>
      </c>
      <c r="B241" s="70" t="s">
        <v>561</v>
      </c>
      <c r="C241" s="21" t="s">
        <v>366</v>
      </c>
      <c r="D241" s="108">
        <v>476</v>
      </c>
      <c r="E241" s="109">
        <f t="shared" si="10"/>
        <v>569300.76017956145</v>
      </c>
      <c r="F241" s="109">
        <f t="shared" si="11"/>
        <v>572372.70445946557</v>
      </c>
      <c r="G241" s="109">
        <f t="shared" si="12"/>
        <v>572370.58116081543</v>
      </c>
      <c r="H241" s="109"/>
    </row>
    <row r="242" spans="1:8" ht="30">
      <c r="A242" s="70" t="s">
        <v>364</v>
      </c>
      <c r="B242" s="70" t="s">
        <v>562</v>
      </c>
      <c r="C242" s="21" t="s">
        <v>366</v>
      </c>
      <c r="D242" s="108">
        <v>2464</v>
      </c>
      <c r="E242" s="109">
        <f t="shared" si="10"/>
        <v>2946968.6409294945</v>
      </c>
      <c r="F242" s="109">
        <f t="shared" si="11"/>
        <v>2962870.4701431161</v>
      </c>
      <c r="G242" s="109">
        <f t="shared" si="12"/>
        <v>2962859.4789501033</v>
      </c>
      <c r="H242" s="109"/>
    </row>
    <row r="243" spans="1:8" ht="30">
      <c r="A243" s="70" t="s">
        <v>364</v>
      </c>
      <c r="B243" s="70" t="s">
        <v>563</v>
      </c>
      <c r="C243" s="21" t="s">
        <v>366</v>
      </c>
      <c r="D243" s="108">
        <v>863</v>
      </c>
      <c r="E243" s="109">
        <f t="shared" si="10"/>
        <v>1032156.6303255495</v>
      </c>
      <c r="F243" s="109">
        <f t="shared" si="11"/>
        <v>1037726.1427489892</v>
      </c>
      <c r="G243" s="109">
        <f t="shared" si="12"/>
        <v>1037722.2931550078</v>
      </c>
      <c r="H243" s="109"/>
    </row>
    <row r="244" spans="1:8" ht="30">
      <c r="A244" s="70" t="s">
        <v>364</v>
      </c>
      <c r="B244" s="70" t="s">
        <v>564</v>
      </c>
      <c r="C244" s="21" t="s">
        <v>366</v>
      </c>
      <c r="D244" s="108">
        <v>2811</v>
      </c>
      <c r="E244" s="109">
        <f t="shared" si="10"/>
        <v>3361984.1110603935</v>
      </c>
      <c r="F244" s="109">
        <f t="shared" si="11"/>
        <v>3380125.3618394071</v>
      </c>
      <c r="G244" s="109">
        <f t="shared" si="12"/>
        <v>3380112.8227795209</v>
      </c>
      <c r="H244" s="109"/>
    </row>
    <row r="245" spans="1:8" ht="30">
      <c r="A245" s="70" t="s">
        <v>364</v>
      </c>
      <c r="B245" s="70" t="s">
        <v>565</v>
      </c>
      <c r="C245" s="21" t="s">
        <v>366</v>
      </c>
      <c r="D245" s="108">
        <v>1411</v>
      </c>
      <c r="E245" s="109">
        <f t="shared" si="10"/>
        <v>1687570.1105322714</v>
      </c>
      <c r="F245" s="109">
        <f t="shared" si="11"/>
        <v>1696676.2310762731</v>
      </c>
      <c r="G245" s="109">
        <f t="shared" si="12"/>
        <v>1696669.937012417</v>
      </c>
      <c r="H245" s="109"/>
    </row>
    <row r="246" spans="1:8" ht="30">
      <c r="A246" s="70" t="s">
        <v>364</v>
      </c>
      <c r="B246" s="70" t="s">
        <v>566</v>
      </c>
      <c r="C246" s="21" t="s">
        <v>366</v>
      </c>
      <c r="D246" s="108">
        <v>844</v>
      </c>
      <c r="E246" s="109">
        <f t="shared" si="10"/>
        <v>1009432.4403183821</v>
      </c>
      <c r="F246" s="109">
        <f t="shared" si="11"/>
        <v>1014879.3331172037</v>
      </c>
      <c r="G246" s="109">
        <f t="shared" si="12"/>
        <v>1014875.5682767399</v>
      </c>
      <c r="H246" s="109"/>
    </row>
    <row r="247" spans="1:8" ht="30">
      <c r="A247" s="70" t="s">
        <v>364</v>
      </c>
      <c r="B247" s="70" t="s">
        <v>567</v>
      </c>
      <c r="C247" s="21" t="s">
        <v>366</v>
      </c>
      <c r="D247" s="108">
        <v>3142</v>
      </c>
      <c r="E247" s="109">
        <f t="shared" si="10"/>
        <v>3757863.4211852564</v>
      </c>
      <c r="F247" s="109">
        <f t="shared" si="11"/>
        <v>3778140.8348984052</v>
      </c>
      <c r="G247" s="109">
        <f t="shared" si="12"/>
        <v>3778126.8193430291</v>
      </c>
      <c r="H247" s="109"/>
    </row>
    <row r="248" spans="1:8" ht="30">
      <c r="A248" s="70" t="s">
        <v>364</v>
      </c>
      <c r="B248" s="70" t="s">
        <v>568</v>
      </c>
      <c r="C248" s="21" t="s">
        <v>366</v>
      </c>
      <c r="D248" s="108">
        <v>1489</v>
      </c>
      <c r="E248" s="109">
        <f t="shared" si="10"/>
        <v>1780858.8905616954</v>
      </c>
      <c r="F248" s="109">
        <f t="shared" si="11"/>
        <v>1790468.3969330762</v>
      </c>
      <c r="G248" s="109">
        <f t="shared" si="12"/>
        <v>1790461.7549337272</v>
      </c>
      <c r="H248" s="109"/>
    </row>
    <row r="249" spans="1:8" ht="30">
      <c r="A249" s="70" t="s">
        <v>364</v>
      </c>
      <c r="B249" s="70" t="s">
        <v>569</v>
      </c>
      <c r="C249" s="21" t="s">
        <v>366</v>
      </c>
      <c r="D249" s="108">
        <v>882</v>
      </c>
      <c r="E249" s="109">
        <f t="shared" si="10"/>
        <v>1054880.8203327169</v>
      </c>
      <c r="F249" s="109">
        <f t="shared" si="11"/>
        <v>1060572.9523807745</v>
      </c>
      <c r="G249" s="109">
        <f t="shared" si="12"/>
        <v>1060569.0180332756</v>
      </c>
      <c r="H249" s="109"/>
    </row>
    <row r="250" spans="1:8" ht="30">
      <c r="A250" s="70" t="s">
        <v>364</v>
      </c>
      <c r="B250" s="70" t="s">
        <v>570</v>
      </c>
      <c r="C250" s="21" t="s">
        <v>366</v>
      </c>
      <c r="D250" s="108">
        <v>899</v>
      </c>
      <c r="E250" s="109">
        <f t="shared" si="10"/>
        <v>1075212.9903391297</v>
      </c>
      <c r="F250" s="109">
        <f t="shared" si="11"/>
        <v>1081014.8346828984</v>
      </c>
      <c r="G250" s="109">
        <f t="shared" si="12"/>
        <v>1081010.8245033047</v>
      </c>
      <c r="H250" s="109"/>
    </row>
    <row r="251" spans="1:8" ht="30">
      <c r="A251" s="70" t="s">
        <v>364</v>
      </c>
      <c r="B251" s="70" t="s">
        <v>571</v>
      </c>
      <c r="C251" s="21" t="s">
        <v>366</v>
      </c>
      <c r="D251" s="108">
        <v>756</v>
      </c>
      <c r="E251" s="109">
        <f t="shared" si="10"/>
        <v>904183.56028518581</v>
      </c>
      <c r="F251" s="109">
        <f t="shared" si="11"/>
        <v>909062.53061209247</v>
      </c>
      <c r="G251" s="109">
        <f t="shared" si="12"/>
        <v>909059.15831423621</v>
      </c>
      <c r="H251" s="109"/>
    </row>
    <row r="252" spans="1:8" ht="30">
      <c r="A252" s="70" t="s">
        <v>364</v>
      </c>
      <c r="B252" s="70" t="s">
        <v>572</v>
      </c>
      <c r="C252" s="21" t="s">
        <v>366</v>
      </c>
      <c r="D252" s="108">
        <v>700</v>
      </c>
      <c r="E252" s="109">
        <f t="shared" si="10"/>
        <v>837207.00026406103</v>
      </c>
      <c r="F252" s="109">
        <f t="shared" si="11"/>
        <v>841724.56538156711</v>
      </c>
      <c r="G252" s="109">
        <f t="shared" si="12"/>
        <v>841721.44288355205</v>
      </c>
      <c r="H252" s="109"/>
    </row>
    <row r="253" spans="1:8" ht="30">
      <c r="A253" s="70" t="s">
        <v>364</v>
      </c>
      <c r="B253" s="70" t="s">
        <v>573</v>
      </c>
      <c r="C253" s="21" t="s">
        <v>366</v>
      </c>
      <c r="D253" s="108">
        <v>1218</v>
      </c>
      <c r="E253" s="109">
        <f t="shared" si="10"/>
        <v>1456740.1804594661</v>
      </c>
      <c r="F253" s="109">
        <f t="shared" si="11"/>
        <v>1464600.7437639267</v>
      </c>
      <c r="G253" s="109">
        <f t="shared" si="12"/>
        <v>1464595.3106173805</v>
      </c>
      <c r="H253" s="109"/>
    </row>
    <row r="254" spans="1:8" ht="30">
      <c r="A254" s="70" t="s">
        <v>364</v>
      </c>
      <c r="B254" s="70" t="s">
        <v>574</v>
      </c>
      <c r="C254" s="21" t="s">
        <v>366</v>
      </c>
      <c r="D254" s="108">
        <v>693</v>
      </c>
      <c r="E254" s="109">
        <f t="shared" si="10"/>
        <v>828834.93026142032</v>
      </c>
      <c r="F254" s="109">
        <f t="shared" si="11"/>
        <v>833307.31972775143</v>
      </c>
      <c r="G254" s="109">
        <f t="shared" si="12"/>
        <v>833304.2284547165</v>
      </c>
      <c r="H254" s="109"/>
    </row>
    <row r="255" spans="1:8" ht="30">
      <c r="A255" s="70" t="s">
        <v>364</v>
      </c>
      <c r="B255" s="70" t="s">
        <v>575</v>
      </c>
      <c r="C255" s="21" t="s">
        <v>366</v>
      </c>
      <c r="D255" s="108">
        <v>3437</v>
      </c>
      <c r="E255" s="109">
        <f t="shared" si="10"/>
        <v>4110686.3712965394</v>
      </c>
      <c r="F255" s="109">
        <f t="shared" si="11"/>
        <v>4132867.6160234944</v>
      </c>
      <c r="G255" s="109">
        <f t="shared" si="12"/>
        <v>4132852.2845582403</v>
      </c>
      <c r="H255" s="109"/>
    </row>
    <row r="256" spans="1:8" ht="45">
      <c r="A256" s="70" t="s">
        <v>364</v>
      </c>
      <c r="B256" s="70" t="s">
        <v>576</v>
      </c>
      <c r="C256" s="21" t="s">
        <v>366</v>
      </c>
      <c r="D256" s="108">
        <v>1232</v>
      </c>
      <c r="E256" s="109">
        <f t="shared" si="10"/>
        <v>1473484.3204647473</v>
      </c>
      <c r="F256" s="109">
        <f t="shared" si="11"/>
        <v>1481435.235071558</v>
      </c>
      <c r="G256" s="109">
        <f t="shared" si="12"/>
        <v>1481429.7394750516</v>
      </c>
      <c r="H256" s="109"/>
    </row>
    <row r="257" spans="1:8" ht="30">
      <c r="A257" s="70" t="s">
        <v>364</v>
      </c>
      <c r="B257" s="70" t="s">
        <v>577</v>
      </c>
      <c r="C257" s="21" t="s">
        <v>366</v>
      </c>
      <c r="D257" s="108">
        <v>1596</v>
      </c>
      <c r="E257" s="109">
        <f t="shared" si="10"/>
        <v>1908831.960602059</v>
      </c>
      <c r="F257" s="109">
        <f t="shared" si="11"/>
        <v>1919132.0090699729</v>
      </c>
      <c r="G257" s="109">
        <f t="shared" si="12"/>
        <v>1919124.8897744985</v>
      </c>
      <c r="H257" s="109"/>
    </row>
    <row r="258" spans="1:8" ht="60">
      <c r="A258" s="70" t="s">
        <v>364</v>
      </c>
      <c r="B258" s="70" t="s">
        <v>578</v>
      </c>
      <c r="C258" s="21" t="s">
        <v>366</v>
      </c>
      <c r="D258" s="108">
        <v>6727</v>
      </c>
      <c r="E258" s="109">
        <f t="shared" si="10"/>
        <v>8045559.2725376263</v>
      </c>
      <c r="F258" s="109">
        <f t="shared" si="11"/>
        <v>8088973.07331686</v>
      </c>
      <c r="G258" s="109">
        <f t="shared" si="12"/>
        <v>8088943.0661109351</v>
      </c>
      <c r="H258" s="109"/>
    </row>
    <row r="259" spans="1:8" ht="15">
      <c r="A259" s="36" t="s">
        <v>63</v>
      </c>
      <c r="B259" s="70"/>
      <c r="C259" s="21"/>
      <c r="D259" s="108">
        <f>SUM(D46:D258)</f>
        <v>265090</v>
      </c>
      <c r="E259" s="109">
        <f t="shared" ref="E259:G259" si="13">SUM(E46:E258)</f>
        <v>317050291</v>
      </c>
      <c r="F259" s="109">
        <f t="shared" si="13"/>
        <v>318761092.90999949</v>
      </c>
      <c r="G259" s="109">
        <f t="shared" si="13"/>
        <v>318759910.42000121</v>
      </c>
      <c r="H259" s="109">
        <f>F259-G259</f>
        <v>1182.489998281002</v>
      </c>
    </row>
    <row r="260" spans="1:8" ht="15">
      <c r="A260" s="22"/>
      <c r="B260" s="110"/>
      <c r="C260" s="22"/>
      <c r="D260" s="111"/>
      <c r="E260" s="112">
        <v>317050291</v>
      </c>
      <c r="F260" s="112">
        <v>318761092.91000003</v>
      </c>
      <c r="G260" s="112">
        <v>318759910.42000002</v>
      </c>
      <c r="H260" s="112">
        <v>1182.4900000095367</v>
      </c>
    </row>
    <row r="261" spans="1:8">
      <c r="A261" s="7"/>
      <c r="B261" s="113"/>
      <c r="C261" s="7"/>
      <c r="D261" s="114"/>
      <c r="E261" s="115">
        <f>E260/D259</f>
        <v>1196.0100003772304</v>
      </c>
      <c r="F261" s="115">
        <f>F260/D259</f>
        <v>1202.4636648308124</v>
      </c>
      <c r="G261" s="115">
        <f>G260/D259</f>
        <v>1202.4592041193557</v>
      </c>
      <c r="H261" s="115"/>
    </row>
    <row r="262" spans="1:8">
      <c r="A262" s="7"/>
      <c r="B262" s="113"/>
      <c r="C262" s="7"/>
      <c r="D262" s="114"/>
      <c r="E262" s="115">
        <f>E259-E260</f>
        <v>0</v>
      </c>
      <c r="F262" s="115">
        <f t="shared" ref="F262:H262" si="14">F259-F260</f>
        <v>-5.3644180297851563E-7</v>
      </c>
      <c r="G262" s="115">
        <f t="shared" si="14"/>
        <v>1.1920928955078125E-6</v>
      </c>
      <c r="H262" s="115">
        <f t="shared" si="14"/>
        <v>-1.7285346984863281E-6</v>
      </c>
    </row>
    <row r="263" spans="1:8">
      <c r="A263" s="7"/>
      <c r="B263" s="113"/>
      <c r="C263" s="7"/>
      <c r="D263" s="114"/>
      <c r="E263" s="114"/>
      <c r="F263" s="114"/>
      <c r="G263" s="114"/>
      <c r="H263" s="114"/>
    </row>
    <row r="264" spans="1:8" ht="15">
      <c r="A264" s="182" t="s">
        <v>205</v>
      </c>
      <c r="B264" s="182" t="s">
        <v>180</v>
      </c>
      <c r="C264" s="182"/>
      <c r="D264" s="182"/>
      <c r="E264" s="183" t="s">
        <v>181</v>
      </c>
      <c r="F264" s="184"/>
      <c r="G264" s="184"/>
      <c r="H264" s="185"/>
    </row>
    <row r="265" spans="1:8" ht="86.4">
      <c r="A265" s="182"/>
      <c r="B265" s="97" t="s">
        <v>182</v>
      </c>
      <c r="C265" s="97" t="s">
        <v>183</v>
      </c>
      <c r="D265" s="53" t="s">
        <v>362</v>
      </c>
      <c r="E265" s="97" t="s">
        <v>2</v>
      </c>
      <c r="F265" s="97" t="s">
        <v>3</v>
      </c>
      <c r="G265" s="97" t="s">
        <v>579</v>
      </c>
      <c r="H265" s="97" t="s">
        <v>86</v>
      </c>
    </row>
    <row r="266" spans="1:8" ht="15">
      <c r="A266" s="70" t="s">
        <v>580</v>
      </c>
      <c r="B266" s="70" t="s">
        <v>365</v>
      </c>
      <c r="C266" s="21" t="s">
        <v>366</v>
      </c>
      <c r="D266" s="108">
        <v>79360</v>
      </c>
      <c r="E266" s="109">
        <f>D266*11.173671875</f>
        <v>886742.6</v>
      </c>
      <c r="F266" s="109">
        <f>D266*11.081778125</f>
        <v>879449.91200000001</v>
      </c>
      <c r="G266" s="109">
        <f>D266*11.0817781246811</f>
        <v>879449.91197469202</v>
      </c>
      <c r="H266" s="109"/>
    </row>
    <row r="267" spans="1:8" ht="15">
      <c r="A267" s="70" t="s">
        <v>580</v>
      </c>
      <c r="B267" s="70" t="s">
        <v>367</v>
      </c>
      <c r="C267" s="21" t="s">
        <v>366</v>
      </c>
      <c r="D267" s="108">
        <v>3328</v>
      </c>
      <c r="E267" s="109">
        <f t="shared" ref="E267:E330" si="15">D267*11.173671875</f>
        <v>37185.980000000003</v>
      </c>
      <c r="F267" s="109">
        <f t="shared" ref="F267:F330" si="16">D267*11.081778125</f>
        <v>36880.157599999999</v>
      </c>
      <c r="G267" s="109">
        <f t="shared" ref="G267:G330" si="17">D267*11.0817781246811</f>
        <v>36880.157598938698</v>
      </c>
      <c r="H267" s="109"/>
    </row>
    <row r="268" spans="1:8" ht="15">
      <c r="A268" s="70" t="s">
        <v>580</v>
      </c>
      <c r="B268" s="70" t="s">
        <v>368</v>
      </c>
      <c r="C268" s="21" t="s">
        <v>366</v>
      </c>
      <c r="D268" s="108">
        <v>297472</v>
      </c>
      <c r="E268" s="109">
        <f t="shared" si="15"/>
        <v>3323854.52</v>
      </c>
      <c r="F268" s="109">
        <f t="shared" si="16"/>
        <v>3296518.7023999998</v>
      </c>
      <c r="G268" s="109">
        <f t="shared" si="17"/>
        <v>3296518.7023051358</v>
      </c>
      <c r="H268" s="109"/>
    </row>
    <row r="269" spans="1:8" ht="15">
      <c r="A269" s="70" t="s">
        <v>580</v>
      </c>
      <c r="B269" s="70" t="s">
        <v>369</v>
      </c>
      <c r="C269" s="21" t="s">
        <v>366</v>
      </c>
      <c r="D269" s="108">
        <v>163712</v>
      </c>
      <c r="E269" s="109">
        <f t="shared" si="15"/>
        <v>1829264.17</v>
      </c>
      <c r="F269" s="109">
        <f t="shared" si="16"/>
        <v>1814220.0603999998</v>
      </c>
      <c r="G269" s="109">
        <f t="shared" si="17"/>
        <v>1814220.060347792</v>
      </c>
      <c r="H269" s="109"/>
    </row>
    <row r="270" spans="1:8" ht="15">
      <c r="A270" s="70" t="s">
        <v>580</v>
      </c>
      <c r="B270" s="70" t="s">
        <v>370</v>
      </c>
      <c r="C270" s="21" t="s">
        <v>366</v>
      </c>
      <c r="D270" s="108">
        <v>14848</v>
      </c>
      <c r="E270" s="109">
        <f t="shared" si="15"/>
        <v>165906.68</v>
      </c>
      <c r="F270" s="109">
        <f t="shared" si="16"/>
        <v>164542.24160000001</v>
      </c>
      <c r="G270" s="109">
        <f t="shared" si="17"/>
        <v>164542.24159526496</v>
      </c>
      <c r="H270" s="109"/>
    </row>
    <row r="271" spans="1:8" ht="15">
      <c r="A271" s="70" t="s">
        <v>580</v>
      </c>
      <c r="B271" s="70" t="s">
        <v>371</v>
      </c>
      <c r="C271" s="21" t="s">
        <v>366</v>
      </c>
      <c r="D271" s="108">
        <v>143104</v>
      </c>
      <c r="E271" s="109">
        <f t="shared" si="15"/>
        <v>1598997.1400000001</v>
      </c>
      <c r="F271" s="109">
        <f t="shared" si="16"/>
        <v>1585846.7767999999</v>
      </c>
      <c r="G271" s="109">
        <f t="shared" si="17"/>
        <v>1585846.7767543639</v>
      </c>
      <c r="H271" s="109"/>
    </row>
    <row r="272" spans="1:8" ht="15">
      <c r="A272" s="70" t="s">
        <v>580</v>
      </c>
      <c r="B272" s="70" t="s">
        <v>372</v>
      </c>
      <c r="C272" s="21" t="s">
        <v>366</v>
      </c>
      <c r="D272" s="108">
        <v>171776</v>
      </c>
      <c r="E272" s="109">
        <f t="shared" si="15"/>
        <v>1919368.66</v>
      </c>
      <c r="F272" s="109">
        <f t="shared" si="16"/>
        <v>1903583.5192</v>
      </c>
      <c r="G272" s="109">
        <f t="shared" si="17"/>
        <v>1903583.5191452205</v>
      </c>
      <c r="H272" s="109"/>
    </row>
    <row r="273" spans="1:8" ht="15">
      <c r="A273" s="70" t="s">
        <v>580</v>
      </c>
      <c r="B273" s="70" t="s">
        <v>373</v>
      </c>
      <c r="C273" s="21" t="s">
        <v>366</v>
      </c>
      <c r="D273" s="108">
        <v>113920</v>
      </c>
      <c r="E273" s="109">
        <f t="shared" si="15"/>
        <v>1272904.7</v>
      </c>
      <c r="F273" s="109">
        <f t="shared" si="16"/>
        <v>1262436.1639999999</v>
      </c>
      <c r="G273" s="109">
        <f t="shared" si="17"/>
        <v>1262436.1639636708</v>
      </c>
      <c r="H273" s="109"/>
    </row>
    <row r="274" spans="1:8" ht="30">
      <c r="A274" s="70" t="s">
        <v>580</v>
      </c>
      <c r="B274" s="70" t="s">
        <v>374</v>
      </c>
      <c r="C274" s="21" t="s">
        <v>366</v>
      </c>
      <c r="D274" s="108">
        <v>124160</v>
      </c>
      <c r="E274" s="109">
        <f t="shared" si="15"/>
        <v>1387323.1</v>
      </c>
      <c r="F274" s="109">
        <f t="shared" si="16"/>
        <v>1375913.5719999999</v>
      </c>
      <c r="G274" s="109">
        <f t="shared" si="17"/>
        <v>1375913.5719604052</v>
      </c>
      <c r="H274" s="109"/>
    </row>
    <row r="275" spans="1:8" ht="15">
      <c r="A275" s="70" t="s">
        <v>580</v>
      </c>
      <c r="B275" s="70" t="s">
        <v>375</v>
      </c>
      <c r="C275" s="21" t="s">
        <v>366</v>
      </c>
      <c r="D275" s="108">
        <v>332288</v>
      </c>
      <c r="E275" s="109">
        <f t="shared" si="15"/>
        <v>3712877.08</v>
      </c>
      <c r="F275" s="109">
        <f t="shared" si="16"/>
        <v>3682341.8895999999</v>
      </c>
      <c r="G275" s="109">
        <f t="shared" si="17"/>
        <v>3682341.8894940331</v>
      </c>
      <c r="H275" s="109"/>
    </row>
    <row r="276" spans="1:8" ht="15">
      <c r="A276" s="70" t="s">
        <v>580</v>
      </c>
      <c r="B276" s="70" t="s">
        <v>376</v>
      </c>
      <c r="C276" s="21" t="s">
        <v>366</v>
      </c>
      <c r="D276" s="108">
        <v>139520</v>
      </c>
      <c r="E276" s="109">
        <f t="shared" si="15"/>
        <v>1558950.7</v>
      </c>
      <c r="F276" s="109">
        <f t="shared" si="16"/>
        <v>1546129.6839999999</v>
      </c>
      <c r="G276" s="109">
        <f t="shared" si="17"/>
        <v>1546129.6839555069</v>
      </c>
      <c r="H276" s="109"/>
    </row>
    <row r="277" spans="1:8" ht="15">
      <c r="A277" s="70" t="s">
        <v>580</v>
      </c>
      <c r="B277" s="70" t="s">
        <v>377</v>
      </c>
      <c r="C277" s="21" t="s">
        <v>366</v>
      </c>
      <c r="D277" s="108">
        <v>35584</v>
      </c>
      <c r="E277" s="109">
        <f t="shared" si="15"/>
        <v>397603.94</v>
      </c>
      <c r="F277" s="109">
        <f t="shared" si="16"/>
        <v>394333.99280000001</v>
      </c>
      <c r="G277" s="109">
        <f t="shared" si="17"/>
        <v>394333.99278865225</v>
      </c>
      <c r="H277" s="109"/>
    </row>
    <row r="278" spans="1:8" ht="30">
      <c r="A278" s="70" t="s">
        <v>580</v>
      </c>
      <c r="B278" s="70" t="s">
        <v>378</v>
      </c>
      <c r="C278" s="21" t="s">
        <v>366</v>
      </c>
      <c r="D278" s="108">
        <v>148736</v>
      </c>
      <c r="E278" s="109">
        <f t="shared" si="15"/>
        <v>1661927.26</v>
      </c>
      <c r="F278" s="109">
        <f t="shared" si="16"/>
        <v>1648259.3511999999</v>
      </c>
      <c r="G278" s="109">
        <f t="shared" si="17"/>
        <v>1648259.3511525679</v>
      </c>
      <c r="H278" s="109"/>
    </row>
    <row r="279" spans="1:8" ht="15">
      <c r="A279" s="70" t="s">
        <v>580</v>
      </c>
      <c r="B279" s="70" t="s">
        <v>379</v>
      </c>
      <c r="C279" s="21" t="s">
        <v>366</v>
      </c>
      <c r="D279" s="108">
        <v>151552</v>
      </c>
      <c r="E279" s="109">
        <f t="shared" si="15"/>
        <v>1693392.32</v>
      </c>
      <c r="F279" s="109">
        <f t="shared" si="16"/>
        <v>1679465.6384000001</v>
      </c>
      <c r="G279" s="109">
        <f t="shared" si="17"/>
        <v>1679465.63835167</v>
      </c>
      <c r="H279" s="109"/>
    </row>
    <row r="280" spans="1:8" ht="15">
      <c r="A280" s="70" t="s">
        <v>580</v>
      </c>
      <c r="B280" s="70" t="s">
        <v>380</v>
      </c>
      <c r="C280" s="21" t="s">
        <v>366</v>
      </c>
      <c r="D280" s="108">
        <v>57600</v>
      </c>
      <c r="E280" s="109">
        <f t="shared" si="15"/>
        <v>643603.5</v>
      </c>
      <c r="F280" s="109">
        <f t="shared" si="16"/>
        <v>638310.41999999993</v>
      </c>
      <c r="G280" s="109">
        <f t="shared" si="17"/>
        <v>638310.41998163133</v>
      </c>
      <c r="H280" s="109"/>
    </row>
    <row r="281" spans="1:8" ht="15">
      <c r="A281" s="70" t="s">
        <v>580</v>
      </c>
      <c r="B281" s="70" t="s">
        <v>381</v>
      </c>
      <c r="C281" s="21" t="s">
        <v>366</v>
      </c>
      <c r="D281" s="108">
        <v>23936</v>
      </c>
      <c r="E281" s="109">
        <f t="shared" si="15"/>
        <v>267453.01</v>
      </c>
      <c r="F281" s="109">
        <f t="shared" si="16"/>
        <v>265253.4412</v>
      </c>
      <c r="G281" s="109">
        <f t="shared" si="17"/>
        <v>265253.44119236676</v>
      </c>
      <c r="H281" s="109"/>
    </row>
    <row r="282" spans="1:8" ht="15">
      <c r="A282" s="70" t="s">
        <v>580</v>
      </c>
      <c r="B282" s="70" t="s">
        <v>382</v>
      </c>
      <c r="C282" s="21" t="s">
        <v>366</v>
      </c>
      <c r="D282" s="108">
        <v>20480</v>
      </c>
      <c r="E282" s="109">
        <f t="shared" si="15"/>
        <v>228836.8</v>
      </c>
      <c r="F282" s="109">
        <f t="shared" si="16"/>
        <v>226954.81599999999</v>
      </c>
      <c r="G282" s="109">
        <f t="shared" si="17"/>
        <v>226954.81599346892</v>
      </c>
      <c r="H282" s="109"/>
    </row>
    <row r="283" spans="1:8" ht="15">
      <c r="A283" s="70" t="s">
        <v>580</v>
      </c>
      <c r="B283" s="70" t="s">
        <v>383</v>
      </c>
      <c r="C283" s="21" t="s">
        <v>366</v>
      </c>
      <c r="D283" s="108">
        <v>8960</v>
      </c>
      <c r="E283" s="109">
        <f t="shared" si="15"/>
        <v>100116.1</v>
      </c>
      <c r="F283" s="109">
        <f t="shared" si="16"/>
        <v>99292.731999999989</v>
      </c>
      <c r="G283" s="109">
        <f t="shared" si="17"/>
        <v>99292.731997142648</v>
      </c>
      <c r="H283" s="109"/>
    </row>
    <row r="284" spans="1:8" ht="15">
      <c r="A284" s="70" t="s">
        <v>580</v>
      </c>
      <c r="B284" s="70" t="s">
        <v>384</v>
      </c>
      <c r="C284" s="21" t="s">
        <v>366</v>
      </c>
      <c r="D284" s="108">
        <v>77568</v>
      </c>
      <c r="E284" s="109">
        <f t="shared" si="15"/>
        <v>866719.38</v>
      </c>
      <c r="F284" s="109">
        <f t="shared" si="16"/>
        <v>859591.36560000002</v>
      </c>
      <c r="G284" s="109">
        <f t="shared" si="17"/>
        <v>859591.36557526351</v>
      </c>
      <c r="H284" s="109"/>
    </row>
    <row r="285" spans="1:8" ht="15">
      <c r="A285" s="70" t="s">
        <v>580</v>
      </c>
      <c r="B285" s="70" t="s">
        <v>385</v>
      </c>
      <c r="C285" s="21" t="s">
        <v>366</v>
      </c>
      <c r="D285" s="108">
        <v>95616</v>
      </c>
      <c r="E285" s="109">
        <f t="shared" si="15"/>
        <v>1068381.81</v>
      </c>
      <c r="F285" s="109">
        <f t="shared" si="16"/>
        <v>1059595.2971999999</v>
      </c>
      <c r="G285" s="109">
        <f t="shared" si="17"/>
        <v>1059595.2971695079</v>
      </c>
      <c r="H285" s="109"/>
    </row>
    <row r="286" spans="1:8" ht="15">
      <c r="A286" s="70" t="s">
        <v>580</v>
      </c>
      <c r="B286" s="70" t="s">
        <v>386</v>
      </c>
      <c r="C286" s="21" t="s">
        <v>366</v>
      </c>
      <c r="D286" s="108">
        <v>153600</v>
      </c>
      <c r="E286" s="109">
        <f t="shared" si="15"/>
        <v>1716276</v>
      </c>
      <c r="F286" s="109">
        <f t="shared" si="16"/>
        <v>1702161.1199999999</v>
      </c>
      <c r="G286" s="109">
        <f t="shared" si="17"/>
        <v>1702161.1199510167</v>
      </c>
      <c r="H286" s="109"/>
    </row>
    <row r="287" spans="1:8" ht="15">
      <c r="A287" s="70" t="s">
        <v>580</v>
      </c>
      <c r="B287" s="70" t="s">
        <v>387</v>
      </c>
      <c r="C287" s="21" t="s">
        <v>366</v>
      </c>
      <c r="D287" s="108">
        <v>473600</v>
      </c>
      <c r="E287" s="109">
        <f t="shared" si="15"/>
        <v>5291851</v>
      </c>
      <c r="F287" s="109">
        <f t="shared" si="16"/>
        <v>5248330.12</v>
      </c>
      <c r="G287" s="109">
        <f t="shared" si="17"/>
        <v>5248330.1198489685</v>
      </c>
      <c r="H287" s="109"/>
    </row>
    <row r="288" spans="1:8" ht="15">
      <c r="A288" s="70" t="s">
        <v>580</v>
      </c>
      <c r="B288" s="70" t="s">
        <v>388</v>
      </c>
      <c r="C288" s="21" t="s">
        <v>366</v>
      </c>
      <c r="D288" s="108">
        <v>242560</v>
      </c>
      <c r="E288" s="109">
        <f t="shared" si="15"/>
        <v>2710285.85</v>
      </c>
      <c r="F288" s="109">
        <f t="shared" si="16"/>
        <v>2687996.102</v>
      </c>
      <c r="G288" s="109">
        <f t="shared" si="17"/>
        <v>2687996.1019226476</v>
      </c>
      <c r="H288" s="109"/>
    </row>
    <row r="289" spans="1:8" ht="15">
      <c r="A289" s="70" t="s">
        <v>580</v>
      </c>
      <c r="B289" s="70" t="s">
        <v>389</v>
      </c>
      <c r="C289" s="21" t="s">
        <v>366</v>
      </c>
      <c r="D289" s="108">
        <v>84864</v>
      </c>
      <c r="E289" s="109">
        <f t="shared" si="15"/>
        <v>948242.49</v>
      </c>
      <c r="F289" s="109">
        <f t="shared" si="16"/>
        <v>940444.01879999996</v>
      </c>
      <c r="G289" s="109">
        <f t="shared" si="17"/>
        <v>940444.01877293678</v>
      </c>
      <c r="H289" s="109"/>
    </row>
    <row r="290" spans="1:8" ht="15">
      <c r="A290" s="70" t="s">
        <v>580</v>
      </c>
      <c r="B290" s="70" t="s">
        <v>390</v>
      </c>
      <c r="C290" s="21" t="s">
        <v>366</v>
      </c>
      <c r="D290" s="108">
        <v>171904</v>
      </c>
      <c r="E290" s="109">
        <f t="shared" si="15"/>
        <v>1920798.8900000001</v>
      </c>
      <c r="F290" s="109">
        <f t="shared" si="16"/>
        <v>1905001.9867999998</v>
      </c>
      <c r="G290" s="109">
        <f t="shared" si="17"/>
        <v>1905001.9867451796</v>
      </c>
      <c r="H290" s="109"/>
    </row>
    <row r="291" spans="1:8" ht="15">
      <c r="A291" s="70" t="s">
        <v>580</v>
      </c>
      <c r="B291" s="70" t="s">
        <v>391</v>
      </c>
      <c r="C291" s="21" t="s">
        <v>366</v>
      </c>
      <c r="D291" s="108">
        <v>384000</v>
      </c>
      <c r="E291" s="109">
        <f t="shared" si="15"/>
        <v>4290690</v>
      </c>
      <c r="F291" s="109">
        <f t="shared" si="16"/>
        <v>4255402.8</v>
      </c>
      <c r="G291" s="109">
        <f t="shared" si="17"/>
        <v>4255402.7998775421</v>
      </c>
      <c r="H291" s="109"/>
    </row>
    <row r="292" spans="1:8" ht="15">
      <c r="A292" s="70" t="s">
        <v>580</v>
      </c>
      <c r="B292" s="70" t="s">
        <v>392</v>
      </c>
      <c r="C292" s="21" t="s">
        <v>366</v>
      </c>
      <c r="D292" s="108">
        <v>99328</v>
      </c>
      <c r="E292" s="109">
        <f t="shared" si="15"/>
        <v>1109858.48</v>
      </c>
      <c r="F292" s="109">
        <f t="shared" si="16"/>
        <v>1100730.8576</v>
      </c>
      <c r="G292" s="109">
        <f t="shared" si="17"/>
        <v>1100730.8575683243</v>
      </c>
      <c r="H292" s="109"/>
    </row>
    <row r="293" spans="1:8" ht="30">
      <c r="A293" s="70" t="s">
        <v>580</v>
      </c>
      <c r="B293" s="70" t="s">
        <v>393</v>
      </c>
      <c r="C293" s="21" t="s">
        <v>366</v>
      </c>
      <c r="D293" s="108">
        <v>44800</v>
      </c>
      <c r="E293" s="109">
        <f t="shared" si="15"/>
        <v>500580.5</v>
      </c>
      <c r="F293" s="109">
        <f t="shared" si="16"/>
        <v>496463.66</v>
      </c>
      <c r="G293" s="109">
        <f t="shared" si="17"/>
        <v>496463.65998571325</v>
      </c>
      <c r="H293" s="109"/>
    </row>
    <row r="294" spans="1:8" ht="30">
      <c r="A294" s="70" t="s">
        <v>580</v>
      </c>
      <c r="B294" s="70" t="s">
        <v>394</v>
      </c>
      <c r="C294" s="21" t="s">
        <v>366</v>
      </c>
      <c r="D294" s="108">
        <v>111872</v>
      </c>
      <c r="E294" s="109">
        <f t="shared" si="15"/>
        <v>1250021.02</v>
      </c>
      <c r="F294" s="109">
        <f t="shared" si="16"/>
        <v>1239740.6824</v>
      </c>
      <c r="G294" s="109">
        <f t="shared" si="17"/>
        <v>1239740.6823643239</v>
      </c>
      <c r="H294" s="109"/>
    </row>
    <row r="295" spans="1:8" ht="15">
      <c r="A295" s="70" t="s">
        <v>580</v>
      </c>
      <c r="B295" s="70" t="s">
        <v>395</v>
      </c>
      <c r="C295" s="21" t="s">
        <v>366</v>
      </c>
      <c r="D295" s="108">
        <v>46080</v>
      </c>
      <c r="E295" s="109">
        <f t="shared" si="15"/>
        <v>514882.8</v>
      </c>
      <c r="F295" s="109">
        <f t="shared" si="16"/>
        <v>510648.33600000001</v>
      </c>
      <c r="G295" s="109">
        <f t="shared" si="17"/>
        <v>510648.33598530502</v>
      </c>
      <c r="H295" s="109"/>
    </row>
    <row r="296" spans="1:8" ht="15">
      <c r="A296" s="70" t="s">
        <v>580</v>
      </c>
      <c r="B296" s="70" t="s">
        <v>396</v>
      </c>
      <c r="C296" s="21" t="s">
        <v>366</v>
      </c>
      <c r="D296" s="108">
        <v>138368</v>
      </c>
      <c r="E296" s="109">
        <f t="shared" si="15"/>
        <v>1546078.6300000001</v>
      </c>
      <c r="F296" s="109">
        <f t="shared" si="16"/>
        <v>1533363.4756</v>
      </c>
      <c r="G296" s="109">
        <f t="shared" si="17"/>
        <v>1533363.4755558744</v>
      </c>
      <c r="H296" s="109"/>
    </row>
    <row r="297" spans="1:8" ht="30">
      <c r="A297" s="70" t="s">
        <v>580</v>
      </c>
      <c r="B297" s="70" t="s">
        <v>397</v>
      </c>
      <c r="C297" s="21" t="s">
        <v>366</v>
      </c>
      <c r="D297" s="108">
        <v>167936</v>
      </c>
      <c r="E297" s="109">
        <f t="shared" si="15"/>
        <v>1876461.76</v>
      </c>
      <c r="F297" s="109">
        <f t="shared" si="16"/>
        <v>1861029.4912</v>
      </c>
      <c r="G297" s="109">
        <f t="shared" si="17"/>
        <v>1861029.491146445</v>
      </c>
      <c r="H297" s="109"/>
    </row>
    <row r="298" spans="1:8" ht="15">
      <c r="A298" s="70" t="s">
        <v>580</v>
      </c>
      <c r="B298" s="70" t="s">
        <v>398</v>
      </c>
      <c r="C298" s="21" t="s">
        <v>366</v>
      </c>
      <c r="D298" s="108">
        <v>233728</v>
      </c>
      <c r="E298" s="109">
        <f t="shared" si="15"/>
        <v>2611599.98</v>
      </c>
      <c r="F298" s="109">
        <f t="shared" si="16"/>
        <v>2590121.8375999997</v>
      </c>
      <c r="G298" s="109">
        <f t="shared" si="17"/>
        <v>2590121.8375254641</v>
      </c>
      <c r="H298" s="109"/>
    </row>
    <row r="299" spans="1:8" ht="30">
      <c r="A299" s="70" t="s">
        <v>580</v>
      </c>
      <c r="B299" s="70" t="s">
        <v>399</v>
      </c>
      <c r="C299" s="21" t="s">
        <v>366</v>
      </c>
      <c r="D299" s="108">
        <v>172288</v>
      </c>
      <c r="E299" s="109">
        <f t="shared" si="15"/>
        <v>1925089.58</v>
      </c>
      <c r="F299" s="109">
        <f t="shared" si="16"/>
        <v>1909257.3895999999</v>
      </c>
      <c r="G299" s="109">
        <f t="shared" si="17"/>
        <v>1909257.3895450572</v>
      </c>
      <c r="H299" s="109"/>
    </row>
    <row r="300" spans="1:8" ht="15">
      <c r="A300" s="70" t="s">
        <v>580</v>
      </c>
      <c r="B300" s="70" t="s">
        <v>400</v>
      </c>
      <c r="C300" s="21" t="s">
        <v>366</v>
      </c>
      <c r="D300" s="108">
        <v>125440</v>
      </c>
      <c r="E300" s="109">
        <f t="shared" si="15"/>
        <v>1401625.4</v>
      </c>
      <c r="F300" s="109">
        <f t="shared" si="16"/>
        <v>1390098.2479999999</v>
      </c>
      <c r="G300" s="109">
        <f t="shared" si="17"/>
        <v>1390098.247959997</v>
      </c>
      <c r="H300" s="109"/>
    </row>
    <row r="301" spans="1:8" ht="15">
      <c r="A301" s="70" t="s">
        <v>580</v>
      </c>
      <c r="B301" s="70" t="s">
        <v>401</v>
      </c>
      <c r="C301" s="21" t="s">
        <v>366</v>
      </c>
      <c r="D301" s="108">
        <v>6400</v>
      </c>
      <c r="E301" s="109">
        <f t="shared" si="15"/>
        <v>71511.5</v>
      </c>
      <c r="F301" s="109">
        <f t="shared" si="16"/>
        <v>70923.38</v>
      </c>
      <c r="G301" s="109">
        <f t="shared" si="17"/>
        <v>70923.37999795904</v>
      </c>
      <c r="H301" s="109"/>
    </row>
    <row r="302" spans="1:8" ht="15">
      <c r="A302" s="70" t="s">
        <v>580</v>
      </c>
      <c r="B302" s="70" t="s">
        <v>402</v>
      </c>
      <c r="C302" s="21" t="s">
        <v>366</v>
      </c>
      <c r="D302" s="108">
        <v>86528</v>
      </c>
      <c r="E302" s="109">
        <f t="shared" si="15"/>
        <v>966835.48</v>
      </c>
      <c r="F302" s="109">
        <f t="shared" si="16"/>
        <v>958884.09759999998</v>
      </c>
      <c r="G302" s="109">
        <f t="shared" si="17"/>
        <v>958884.09757240617</v>
      </c>
      <c r="H302" s="109"/>
    </row>
    <row r="303" spans="1:8" ht="15">
      <c r="A303" s="70" t="s">
        <v>580</v>
      </c>
      <c r="B303" s="70" t="s">
        <v>403</v>
      </c>
      <c r="C303" s="21" t="s">
        <v>366</v>
      </c>
      <c r="D303" s="108">
        <v>91264</v>
      </c>
      <c r="E303" s="109">
        <f t="shared" si="15"/>
        <v>1019753.99</v>
      </c>
      <c r="F303" s="109">
        <f t="shared" si="16"/>
        <v>1011367.3988</v>
      </c>
      <c r="G303" s="109">
        <f t="shared" si="17"/>
        <v>1011367.3987708958</v>
      </c>
      <c r="H303" s="109"/>
    </row>
    <row r="304" spans="1:8" ht="15">
      <c r="A304" s="70" t="s">
        <v>580</v>
      </c>
      <c r="B304" s="70" t="s">
        <v>404</v>
      </c>
      <c r="C304" s="21" t="s">
        <v>366</v>
      </c>
      <c r="D304" s="108">
        <v>140800</v>
      </c>
      <c r="E304" s="109">
        <f t="shared" si="15"/>
        <v>1573253</v>
      </c>
      <c r="F304" s="109">
        <f t="shared" si="16"/>
        <v>1560314.3599999999</v>
      </c>
      <c r="G304" s="109">
        <f t="shared" si="17"/>
        <v>1560314.3599550987</v>
      </c>
      <c r="H304" s="109"/>
    </row>
    <row r="305" spans="1:8" ht="15">
      <c r="A305" s="70" t="s">
        <v>580</v>
      </c>
      <c r="B305" s="70" t="s">
        <v>405</v>
      </c>
      <c r="C305" s="21" t="s">
        <v>366</v>
      </c>
      <c r="D305" s="108">
        <v>475264</v>
      </c>
      <c r="E305" s="109">
        <f t="shared" si="15"/>
        <v>5310443.99</v>
      </c>
      <c r="F305" s="109">
        <f t="shared" si="16"/>
        <v>5266770.1987999994</v>
      </c>
      <c r="G305" s="109">
        <f t="shared" si="17"/>
        <v>5266770.1986484379</v>
      </c>
      <c r="H305" s="109"/>
    </row>
    <row r="306" spans="1:8" ht="15">
      <c r="A306" s="70" t="s">
        <v>580</v>
      </c>
      <c r="B306" s="70" t="s">
        <v>406</v>
      </c>
      <c r="C306" s="21" t="s">
        <v>366</v>
      </c>
      <c r="D306" s="108">
        <v>76672</v>
      </c>
      <c r="E306" s="109">
        <f t="shared" si="15"/>
        <v>856707.77</v>
      </c>
      <c r="F306" s="109">
        <f t="shared" si="16"/>
        <v>849662.09239999996</v>
      </c>
      <c r="G306" s="109">
        <f t="shared" si="17"/>
        <v>849662.09237554925</v>
      </c>
      <c r="H306" s="109"/>
    </row>
    <row r="307" spans="1:8" ht="30">
      <c r="A307" s="70" t="s">
        <v>580</v>
      </c>
      <c r="B307" s="70" t="s">
        <v>407</v>
      </c>
      <c r="C307" s="21" t="s">
        <v>366</v>
      </c>
      <c r="D307" s="108">
        <v>84864</v>
      </c>
      <c r="E307" s="109">
        <f t="shared" si="15"/>
        <v>948242.49</v>
      </c>
      <c r="F307" s="109">
        <f t="shared" si="16"/>
        <v>940444.01879999996</v>
      </c>
      <c r="G307" s="109">
        <f t="shared" si="17"/>
        <v>940444.01877293678</v>
      </c>
      <c r="H307" s="109"/>
    </row>
    <row r="308" spans="1:8" ht="15">
      <c r="A308" s="70" t="s">
        <v>580</v>
      </c>
      <c r="B308" s="70" t="s">
        <v>408</v>
      </c>
      <c r="C308" s="21" t="s">
        <v>366</v>
      </c>
      <c r="D308" s="108">
        <v>377344</v>
      </c>
      <c r="E308" s="109">
        <f t="shared" si="15"/>
        <v>4216318.04</v>
      </c>
      <c r="F308" s="109">
        <f t="shared" si="16"/>
        <v>4181642.4847999997</v>
      </c>
      <c r="G308" s="109">
        <f t="shared" si="17"/>
        <v>4181642.4846796645</v>
      </c>
      <c r="H308" s="109"/>
    </row>
    <row r="309" spans="1:8" ht="15">
      <c r="A309" s="70" t="s">
        <v>580</v>
      </c>
      <c r="B309" s="70" t="s">
        <v>409</v>
      </c>
      <c r="C309" s="21" t="s">
        <v>366</v>
      </c>
      <c r="D309" s="108">
        <v>140800</v>
      </c>
      <c r="E309" s="109">
        <f t="shared" si="15"/>
        <v>1573253</v>
      </c>
      <c r="F309" s="109">
        <f t="shared" si="16"/>
        <v>1560314.3599999999</v>
      </c>
      <c r="G309" s="109">
        <f t="shared" si="17"/>
        <v>1560314.3599550987</v>
      </c>
      <c r="H309" s="109"/>
    </row>
    <row r="310" spans="1:8" ht="15">
      <c r="A310" s="70" t="s">
        <v>580</v>
      </c>
      <c r="B310" s="70" t="s">
        <v>410</v>
      </c>
      <c r="C310" s="21" t="s">
        <v>366</v>
      </c>
      <c r="D310" s="108">
        <v>99328</v>
      </c>
      <c r="E310" s="109">
        <f t="shared" si="15"/>
        <v>1109858.48</v>
      </c>
      <c r="F310" s="109">
        <f t="shared" si="16"/>
        <v>1100730.8576</v>
      </c>
      <c r="G310" s="109">
        <f t="shared" si="17"/>
        <v>1100730.8575683243</v>
      </c>
      <c r="H310" s="109"/>
    </row>
    <row r="311" spans="1:8" ht="15">
      <c r="A311" s="70" t="s">
        <v>580</v>
      </c>
      <c r="B311" s="70" t="s">
        <v>411</v>
      </c>
      <c r="C311" s="21" t="s">
        <v>366</v>
      </c>
      <c r="D311" s="108">
        <v>37120</v>
      </c>
      <c r="E311" s="109">
        <f t="shared" si="15"/>
        <v>414766.7</v>
      </c>
      <c r="F311" s="109">
        <f t="shared" si="16"/>
        <v>411355.60399999999</v>
      </c>
      <c r="G311" s="109">
        <f t="shared" si="17"/>
        <v>411355.60398816242</v>
      </c>
      <c r="H311" s="109"/>
    </row>
    <row r="312" spans="1:8" ht="15">
      <c r="A312" s="70" t="s">
        <v>580</v>
      </c>
      <c r="B312" s="70" t="s">
        <v>412</v>
      </c>
      <c r="C312" s="21" t="s">
        <v>366</v>
      </c>
      <c r="D312" s="108">
        <v>76800</v>
      </c>
      <c r="E312" s="109">
        <f t="shared" si="15"/>
        <v>858138</v>
      </c>
      <c r="F312" s="109">
        <f t="shared" si="16"/>
        <v>851080.55999999994</v>
      </c>
      <c r="G312" s="109">
        <f t="shared" si="17"/>
        <v>851080.55997550837</v>
      </c>
      <c r="H312" s="109"/>
    </row>
    <row r="313" spans="1:8" ht="15">
      <c r="A313" s="70" t="s">
        <v>580</v>
      </c>
      <c r="B313" s="70" t="s">
        <v>413</v>
      </c>
      <c r="C313" s="21" t="s">
        <v>366</v>
      </c>
      <c r="D313" s="108">
        <v>52224</v>
      </c>
      <c r="E313" s="109">
        <f t="shared" si="15"/>
        <v>583533.84</v>
      </c>
      <c r="F313" s="109">
        <f t="shared" si="16"/>
        <v>578734.78079999995</v>
      </c>
      <c r="G313" s="109">
        <f t="shared" si="17"/>
        <v>578734.78078334569</v>
      </c>
      <c r="H313" s="109"/>
    </row>
    <row r="314" spans="1:8" ht="15">
      <c r="A314" s="70" t="s">
        <v>580</v>
      </c>
      <c r="B314" s="70" t="s">
        <v>414</v>
      </c>
      <c r="C314" s="21" t="s">
        <v>366</v>
      </c>
      <c r="D314" s="108">
        <v>46208</v>
      </c>
      <c r="E314" s="109">
        <f t="shared" si="15"/>
        <v>516313.03</v>
      </c>
      <c r="F314" s="109">
        <f t="shared" si="16"/>
        <v>512066.80359999998</v>
      </c>
      <c r="G314" s="109">
        <f t="shared" si="17"/>
        <v>512066.80358526425</v>
      </c>
      <c r="H314" s="109"/>
    </row>
    <row r="315" spans="1:8" ht="15">
      <c r="A315" s="70" t="s">
        <v>580</v>
      </c>
      <c r="B315" s="70" t="s">
        <v>415</v>
      </c>
      <c r="C315" s="21" t="s">
        <v>366</v>
      </c>
      <c r="D315" s="108">
        <v>187264</v>
      </c>
      <c r="E315" s="109">
        <f t="shared" si="15"/>
        <v>2092426.49</v>
      </c>
      <c r="F315" s="109">
        <f t="shared" si="16"/>
        <v>2075218.0988</v>
      </c>
      <c r="G315" s="109">
        <f t="shared" si="17"/>
        <v>2075218.0987402813</v>
      </c>
      <c r="H315" s="109"/>
    </row>
    <row r="316" spans="1:8" ht="15">
      <c r="A316" s="70" t="s">
        <v>580</v>
      </c>
      <c r="B316" s="70" t="s">
        <v>416</v>
      </c>
      <c r="C316" s="21" t="s">
        <v>366</v>
      </c>
      <c r="D316" s="108">
        <v>541824</v>
      </c>
      <c r="E316" s="109">
        <f t="shared" si="15"/>
        <v>6054163.5899999999</v>
      </c>
      <c r="F316" s="109">
        <f t="shared" si="16"/>
        <v>6004373.3508000001</v>
      </c>
      <c r="G316" s="109">
        <f t="shared" si="17"/>
        <v>6004373.3506272119</v>
      </c>
      <c r="H316" s="109"/>
    </row>
    <row r="317" spans="1:8" ht="15">
      <c r="A317" s="70" t="s">
        <v>580</v>
      </c>
      <c r="B317" s="70" t="s">
        <v>417</v>
      </c>
      <c r="C317" s="21" t="s">
        <v>366</v>
      </c>
      <c r="D317" s="108">
        <v>147456</v>
      </c>
      <c r="E317" s="109">
        <f t="shared" si="15"/>
        <v>1647624.96</v>
      </c>
      <c r="F317" s="109">
        <f t="shared" si="16"/>
        <v>1634074.6751999999</v>
      </c>
      <c r="G317" s="109">
        <f t="shared" si="17"/>
        <v>1634074.6751529761</v>
      </c>
      <c r="H317" s="109"/>
    </row>
    <row r="318" spans="1:8" ht="15">
      <c r="A318" s="70" t="s">
        <v>580</v>
      </c>
      <c r="B318" s="70" t="s">
        <v>418</v>
      </c>
      <c r="C318" s="21" t="s">
        <v>366</v>
      </c>
      <c r="D318" s="108">
        <v>4480</v>
      </c>
      <c r="E318" s="109">
        <f t="shared" si="15"/>
        <v>50058.05</v>
      </c>
      <c r="F318" s="109">
        <f t="shared" si="16"/>
        <v>49646.365999999995</v>
      </c>
      <c r="G318" s="109">
        <f t="shared" si="17"/>
        <v>49646.365998571324</v>
      </c>
      <c r="H318" s="109"/>
    </row>
    <row r="319" spans="1:8" ht="15">
      <c r="A319" s="70" t="s">
        <v>580</v>
      </c>
      <c r="B319" s="70" t="s">
        <v>419</v>
      </c>
      <c r="C319" s="21" t="s">
        <v>366</v>
      </c>
      <c r="D319" s="108">
        <v>46080</v>
      </c>
      <c r="E319" s="109">
        <f t="shared" si="15"/>
        <v>514882.8</v>
      </c>
      <c r="F319" s="109">
        <f t="shared" si="16"/>
        <v>510648.33600000001</v>
      </c>
      <c r="G319" s="109">
        <f t="shared" si="17"/>
        <v>510648.33598530502</v>
      </c>
      <c r="H319" s="109"/>
    </row>
    <row r="320" spans="1:8" ht="15">
      <c r="A320" s="70" t="s">
        <v>580</v>
      </c>
      <c r="B320" s="70" t="s">
        <v>420</v>
      </c>
      <c r="C320" s="21" t="s">
        <v>366</v>
      </c>
      <c r="D320" s="108">
        <v>165120</v>
      </c>
      <c r="E320" s="109">
        <f t="shared" si="15"/>
        <v>1844996.7</v>
      </c>
      <c r="F320" s="109">
        <f t="shared" si="16"/>
        <v>1829823.2039999999</v>
      </c>
      <c r="G320" s="109">
        <f t="shared" si="17"/>
        <v>1829823.2039473432</v>
      </c>
      <c r="H320" s="109"/>
    </row>
    <row r="321" spans="1:8" ht="15">
      <c r="A321" s="70" t="s">
        <v>580</v>
      </c>
      <c r="B321" s="70" t="s">
        <v>421</v>
      </c>
      <c r="C321" s="21" t="s">
        <v>366</v>
      </c>
      <c r="D321" s="108">
        <v>292992</v>
      </c>
      <c r="E321" s="109">
        <f t="shared" si="15"/>
        <v>3273796.47</v>
      </c>
      <c r="F321" s="109">
        <f t="shared" si="16"/>
        <v>3246872.3363999999</v>
      </c>
      <c r="G321" s="109">
        <f t="shared" si="17"/>
        <v>3246872.3363065645</v>
      </c>
      <c r="H321" s="109"/>
    </row>
    <row r="322" spans="1:8" ht="30">
      <c r="A322" s="70" t="s">
        <v>580</v>
      </c>
      <c r="B322" s="70" t="s">
        <v>422</v>
      </c>
      <c r="C322" s="21" t="s">
        <v>366</v>
      </c>
      <c r="D322" s="108">
        <v>198400</v>
      </c>
      <c r="E322" s="109">
        <f t="shared" si="15"/>
        <v>2216856.5</v>
      </c>
      <c r="F322" s="109">
        <f t="shared" si="16"/>
        <v>2198624.7799999998</v>
      </c>
      <c r="G322" s="109">
        <f t="shared" si="17"/>
        <v>2198624.7799367299</v>
      </c>
      <c r="H322" s="109"/>
    </row>
    <row r="323" spans="1:8" ht="30">
      <c r="A323" s="70" t="s">
        <v>580</v>
      </c>
      <c r="B323" s="70" t="s">
        <v>423</v>
      </c>
      <c r="C323" s="21" t="s">
        <v>366</v>
      </c>
      <c r="D323" s="108">
        <v>140160</v>
      </c>
      <c r="E323" s="109">
        <f t="shared" si="15"/>
        <v>1566101.85</v>
      </c>
      <c r="F323" s="109">
        <f t="shared" si="16"/>
        <v>1553222.0219999999</v>
      </c>
      <c r="G323" s="109">
        <f t="shared" si="17"/>
        <v>1553222.0219553029</v>
      </c>
      <c r="H323" s="109"/>
    </row>
    <row r="324" spans="1:8" ht="15">
      <c r="A324" s="70" t="s">
        <v>580</v>
      </c>
      <c r="B324" s="70" t="s">
        <v>424</v>
      </c>
      <c r="C324" s="21" t="s">
        <v>366</v>
      </c>
      <c r="D324" s="108">
        <v>264832</v>
      </c>
      <c r="E324" s="109">
        <f t="shared" si="15"/>
        <v>2959145.87</v>
      </c>
      <c r="F324" s="109">
        <f t="shared" si="16"/>
        <v>2934809.4643999999</v>
      </c>
      <c r="G324" s="109">
        <f t="shared" si="17"/>
        <v>2934809.4643155448</v>
      </c>
      <c r="H324" s="109"/>
    </row>
    <row r="325" spans="1:8" ht="15">
      <c r="A325" s="70" t="s">
        <v>580</v>
      </c>
      <c r="B325" s="70" t="s">
        <v>425</v>
      </c>
      <c r="C325" s="21" t="s">
        <v>366</v>
      </c>
      <c r="D325" s="108">
        <v>194944</v>
      </c>
      <c r="E325" s="109">
        <f t="shared" si="15"/>
        <v>2178240.29</v>
      </c>
      <c r="F325" s="109">
        <f t="shared" si="16"/>
        <v>2160326.1548000001</v>
      </c>
      <c r="G325" s="109">
        <f t="shared" si="17"/>
        <v>2160326.154737832</v>
      </c>
      <c r="H325" s="109"/>
    </row>
    <row r="326" spans="1:8" ht="15">
      <c r="A326" s="70" t="s">
        <v>580</v>
      </c>
      <c r="B326" s="70" t="s">
        <v>426</v>
      </c>
      <c r="C326" s="21" t="s">
        <v>366</v>
      </c>
      <c r="D326" s="108">
        <v>158464</v>
      </c>
      <c r="E326" s="109">
        <f t="shared" si="15"/>
        <v>1770624.74</v>
      </c>
      <c r="F326" s="109">
        <f t="shared" si="16"/>
        <v>1756062.8887999998</v>
      </c>
      <c r="G326" s="109">
        <f t="shared" si="17"/>
        <v>1756062.8887494656</v>
      </c>
      <c r="H326" s="109"/>
    </row>
    <row r="327" spans="1:8" ht="15">
      <c r="A327" s="70" t="s">
        <v>580</v>
      </c>
      <c r="B327" s="70" t="s">
        <v>427</v>
      </c>
      <c r="C327" s="21" t="s">
        <v>366</v>
      </c>
      <c r="D327" s="108">
        <v>198016</v>
      </c>
      <c r="E327" s="109">
        <f t="shared" si="15"/>
        <v>2212565.81</v>
      </c>
      <c r="F327" s="109">
        <f t="shared" si="16"/>
        <v>2194369.3772</v>
      </c>
      <c r="G327" s="109">
        <f t="shared" si="17"/>
        <v>2194369.3771368526</v>
      </c>
      <c r="H327" s="109"/>
    </row>
    <row r="328" spans="1:8" ht="15">
      <c r="A328" s="70" t="s">
        <v>580</v>
      </c>
      <c r="B328" s="70" t="s">
        <v>428</v>
      </c>
      <c r="C328" s="21" t="s">
        <v>366</v>
      </c>
      <c r="D328" s="108">
        <v>150272</v>
      </c>
      <c r="E328" s="109">
        <f t="shared" si="15"/>
        <v>1679090.02</v>
      </c>
      <c r="F328" s="109">
        <f t="shared" si="16"/>
        <v>1665280.9623999998</v>
      </c>
      <c r="G328" s="109">
        <f t="shared" si="17"/>
        <v>1665280.9623520782</v>
      </c>
      <c r="H328" s="109"/>
    </row>
    <row r="329" spans="1:8" ht="15">
      <c r="A329" s="70" t="s">
        <v>580</v>
      </c>
      <c r="B329" s="70" t="s">
        <v>429</v>
      </c>
      <c r="C329" s="21" t="s">
        <v>366</v>
      </c>
      <c r="D329" s="108">
        <v>72960</v>
      </c>
      <c r="E329" s="109">
        <f t="shared" si="15"/>
        <v>815231.1</v>
      </c>
      <c r="F329" s="109">
        <f t="shared" si="16"/>
        <v>808526.53200000001</v>
      </c>
      <c r="G329" s="109">
        <f t="shared" si="17"/>
        <v>808526.53197673301</v>
      </c>
      <c r="H329" s="109"/>
    </row>
    <row r="330" spans="1:8" ht="15">
      <c r="A330" s="70" t="s">
        <v>580</v>
      </c>
      <c r="B330" s="70" t="s">
        <v>430</v>
      </c>
      <c r="C330" s="21" t="s">
        <v>366</v>
      </c>
      <c r="D330" s="108">
        <v>113408</v>
      </c>
      <c r="E330" s="109">
        <f t="shared" si="15"/>
        <v>1267183.78</v>
      </c>
      <c r="F330" s="109">
        <f t="shared" si="16"/>
        <v>1256762.2936</v>
      </c>
      <c r="G330" s="109">
        <f t="shared" si="17"/>
        <v>1256762.2935638342</v>
      </c>
      <c r="H330" s="109"/>
    </row>
    <row r="331" spans="1:8" ht="15">
      <c r="A331" s="70" t="s">
        <v>580</v>
      </c>
      <c r="B331" s="70" t="s">
        <v>431</v>
      </c>
      <c r="C331" s="21" t="s">
        <v>366</v>
      </c>
      <c r="D331" s="108">
        <v>284928</v>
      </c>
      <c r="E331" s="109">
        <f t="shared" ref="E331:E394" si="18">D331*11.173671875</f>
        <v>3183691.98</v>
      </c>
      <c r="F331" s="109">
        <f t="shared" ref="F331:F394" si="19">D331*11.081778125</f>
        <v>3157508.8775999998</v>
      </c>
      <c r="G331" s="109">
        <f t="shared" ref="G331:G394" si="20">D331*11.0817781246811</f>
        <v>3157508.8775091362</v>
      </c>
      <c r="H331" s="109"/>
    </row>
    <row r="332" spans="1:8" ht="15">
      <c r="A332" s="70" t="s">
        <v>580</v>
      </c>
      <c r="B332" s="70" t="s">
        <v>432</v>
      </c>
      <c r="C332" s="21" t="s">
        <v>366</v>
      </c>
      <c r="D332" s="108">
        <v>280320</v>
      </c>
      <c r="E332" s="109">
        <f t="shared" si="18"/>
        <v>3132203.7</v>
      </c>
      <c r="F332" s="109">
        <f t="shared" si="19"/>
        <v>3106444.0439999998</v>
      </c>
      <c r="G332" s="109">
        <f t="shared" si="20"/>
        <v>3106444.0439106058</v>
      </c>
      <c r="H332" s="109"/>
    </row>
    <row r="333" spans="1:8" ht="15">
      <c r="A333" s="70" t="s">
        <v>580</v>
      </c>
      <c r="B333" s="70" t="s">
        <v>433</v>
      </c>
      <c r="C333" s="21" t="s">
        <v>366</v>
      </c>
      <c r="D333" s="108">
        <v>57600</v>
      </c>
      <c r="E333" s="109">
        <f t="shared" si="18"/>
        <v>643603.5</v>
      </c>
      <c r="F333" s="109">
        <f t="shared" si="19"/>
        <v>638310.41999999993</v>
      </c>
      <c r="G333" s="109">
        <f t="shared" si="20"/>
        <v>638310.41998163133</v>
      </c>
      <c r="H333" s="109"/>
    </row>
    <row r="334" spans="1:8" ht="15">
      <c r="A334" s="70" t="s">
        <v>580</v>
      </c>
      <c r="B334" s="70" t="s">
        <v>434</v>
      </c>
      <c r="C334" s="21" t="s">
        <v>366</v>
      </c>
      <c r="D334" s="108">
        <v>134400</v>
      </c>
      <c r="E334" s="109">
        <f t="shared" si="18"/>
        <v>1501741.5</v>
      </c>
      <c r="F334" s="109">
        <f t="shared" si="19"/>
        <v>1489390.98</v>
      </c>
      <c r="G334" s="109">
        <f t="shared" si="20"/>
        <v>1489390.9799571398</v>
      </c>
      <c r="H334" s="109"/>
    </row>
    <row r="335" spans="1:8" ht="30">
      <c r="A335" s="70" t="s">
        <v>580</v>
      </c>
      <c r="B335" s="70" t="s">
        <v>435</v>
      </c>
      <c r="C335" s="21" t="s">
        <v>366</v>
      </c>
      <c r="D335" s="108">
        <v>83200</v>
      </c>
      <c r="E335" s="109">
        <f t="shared" si="18"/>
        <v>929649.5</v>
      </c>
      <c r="F335" s="109">
        <f t="shared" si="19"/>
        <v>922003.94</v>
      </c>
      <c r="G335" s="109">
        <f t="shared" si="20"/>
        <v>922003.9399734675</v>
      </c>
      <c r="H335" s="109"/>
    </row>
    <row r="336" spans="1:8" ht="15">
      <c r="A336" s="70" t="s">
        <v>580</v>
      </c>
      <c r="B336" s="70" t="s">
        <v>436</v>
      </c>
      <c r="C336" s="21" t="s">
        <v>366</v>
      </c>
      <c r="D336" s="108">
        <v>153088</v>
      </c>
      <c r="E336" s="109">
        <f t="shared" si="18"/>
        <v>1710555.08</v>
      </c>
      <c r="F336" s="109">
        <f t="shared" si="19"/>
        <v>1696487.2496</v>
      </c>
      <c r="G336" s="109">
        <f t="shared" si="20"/>
        <v>1696487.2495511801</v>
      </c>
      <c r="H336" s="109"/>
    </row>
    <row r="337" spans="1:8" ht="15">
      <c r="A337" s="70" t="s">
        <v>580</v>
      </c>
      <c r="B337" s="70" t="s">
        <v>437</v>
      </c>
      <c r="C337" s="21" t="s">
        <v>366</v>
      </c>
      <c r="D337" s="108">
        <v>160256</v>
      </c>
      <c r="E337" s="109">
        <f t="shared" si="18"/>
        <v>1790647.96</v>
      </c>
      <c r="F337" s="109">
        <f t="shared" si="19"/>
        <v>1775921.4351999999</v>
      </c>
      <c r="G337" s="109">
        <f t="shared" si="20"/>
        <v>1775921.4351488943</v>
      </c>
      <c r="H337" s="109"/>
    </row>
    <row r="338" spans="1:8" ht="15">
      <c r="A338" s="70" t="s">
        <v>580</v>
      </c>
      <c r="B338" s="70" t="s">
        <v>438</v>
      </c>
      <c r="C338" s="21" t="s">
        <v>366</v>
      </c>
      <c r="D338" s="108">
        <v>256000</v>
      </c>
      <c r="E338" s="109">
        <f t="shared" si="18"/>
        <v>2860460</v>
      </c>
      <c r="F338" s="109">
        <f t="shared" si="19"/>
        <v>2836935.1999999997</v>
      </c>
      <c r="G338" s="109">
        <f t="shared" si="20"/>
        <v>2836935.1999183614</v>
      </c>
      <c r="H338" s="109"/>
    </row>
    <row r="339" spans="1:8" ht="15">
      <c r="A339" s="70" t="s">
        <v>580</v>
      </c>
      <c r="B339" s="70" t="s">
        <v>439</v>
      </c>
      <c r="C339" s="21" t="s">
        <v>366</v>
      </c>
      <c r="D339" s="108">
        <v>187648</v>
      </c>
      <c r="E339" s="109">
        <f t="shared" si="18"/>
        <v>2096717.18</v>
      </c>
      <c r="F339" s="109">
        <f t="shared" si="19"/>
        <v>2079473.5015999998</v>
      </c>
      <c r="G339" s="109">
        <f t="shared" si="20"/>
        <v>2079473.5015401589</v>
      </c>
      <c r="H339" s="109"/>
    </row>
    <row r="340" spans="1:8" ht="30">
      <c r="A340" s="70" t="s">
        <v>580</v>
      </c>
      <c r="B340" s="70" t="s">
        <v>440</v>
      </c>
      <c r="C340" s="21" t="s">
        <v>366</v>
      </c>
      <c r="D340" s="108">
        <v>236800</v>
      </c>
      <c r="E340" s="109">
        <f t="shared" si="18"/>
        <v>2645925.5</v>
      </c>
      <c r="F340" s="109">
        <f t="shared" si="19"/>
        <v>2624165.06</v>
      </c>
      <c r="G340" s="109">
        <f t="shared" si="20"/>
        <v>2624165.0599244842</v>
      </c>
      <c r="H340" s="109"/>
    </row>
    <row r="341" spans="1:8" ht="30">
      <c r="A341" s="70" t="s">
        <v>580</v>
      </c>
      <c r="B341" s="70" t="s">
        <v>441</v>
      </c>
      <c r="C341" s="21" t="s">
        <v>366</v>
      </c>
      <c r="D341" s="108">
        <v>3200</v>
      </c>
      <c r="E341" s="109">
        <f t="shared" si="18"/>
        <v>35755.75</v>
      </c>
      <c r="F341" s="109">
        <f t="shared" si="19"/>
        <v>35461.69</v>
      </c>
      <c r="G341" s="109">
        <f t="shared" si="20"/>
        <v>35461.68999897952</v>
      </c>
      <c r="H341" s="109"/>
    </row>
    <row r="342" spans="1:8" ht="30">
      <c r="A342" s="70" t="s">
        <v>580</v>
      </c>
      <c r="B342" s="70" t="s">
        <v>442</v>
      </c>
      <c r="C342" s="21" t="s">
        <v>366</v>
      </c>
      <c r="D342" s="108">
        <v>99200</v>
      </c>
      <c r="E342" s="109">
        <f t="shared" si="18"/>
        <v>1108428.25</v>
      </c>
      <c r="F342" s="109">
        <f t="shared" si="19"/>
        <v>1099312.3899999999</v>
      </c>
      <c r="G342" s="109">
        <f t="shared" si="20"/>
        <v>1099312.389968365</v>
      </c>
      <c r="H342" s="109"/>
    </row>
    <row r="343" spans="1:8" ht="15">
      <c r="A343" s="70" t="s">
        <v>580</v>
      </c>
      <c r="B343" s="70" t="s">
        <v>443</v>
      </c>
      <c r="C343" s="21" t="s">
        <v>366</v>
      </c>
      <c r="D343" s="108">
        <v>84736</v>
      </c>
      <c r="E343" s="109">
        <f t="shared" si="18"/>
        <v>946812.26</v>
      </c>
      <c r="F343" s="109">
        <f t="shared" si="19"/>
        <v>939025.55119999999</v>
      </c>
      <c r="G343" s="109">
        <f t="shared" si="20"/>
        <v>939025.55117297766</v>
      </c>
      <c r="H343" s="109"/>
    </row>
    <row r="344" spans="1:8" ht="15">
      <c r="A344" s="70" t="s">
        <v>580</v>
      </c>
      <c r="B344" s="70" t="s">
        <v>444</v>
      </c>
      <c r="C344" s="21" t="s">
        <v>366</v>
      </c>
      <c r="D344" s="108">
        <v>166400</v>
      </c>
      <c r="E344" s="109">
        <f t="shared" si="18"/>
        <v>1859299</v>
      </c>
      <c r="F344" s="109">
        <f t="shared" si="19"/>
        <v>1844007.88</v>
      </c>
      <c r="G344" s="109">
        <f t="shared" si="20"/>
        <v>1844007.879946935</v>
      </c>
      <c r="H344" s="109"/>
    </row>
    <row r="345" spans="1:8" ht="15">
      <c r="A345" s="70" t="s">
        <v>580</v>
      </c>
      <c r="B345" s="70" t="s">
        <v>445</v>
      </c>
      <c r="C345" s="21" t="s">
        <v>366</v>
      </c>
      <c r="D345" s="108">
        <v>96000</v>
      </c>
      <c r="E345" s="109">
        <f t="shared" si="18"/>
        <v>1072672.5</v>
      </c>
      <c r="F345" s="109">
        <f t="shared" si="19"/>
        <v>1063850.7</v>
      </c>
      <c r="G345" s="109">
        <f t="shared" si="20"/>
        <v>1063850.6999693855</v>
      </c>
      <c r="H345" s="109"/>
    </row>
    <row r="346" spans="1:8" ht="30">
      <c r="A346" s="70" t="s">
        <v>580</v>
      </c>
      <c r="B346" s="70" t="s">
        <v>446</v>
      </c>
      <c r="C346" s="21" t="s">
        <v>366</v>
      </c>
      <c r="D346" s="108">
        <v>122496</v>
      </c>
      <c r="E346" s="109">
        <f t="shared" si="18"/>
        <v>1368730.11</v>
      </c>
      <c r="F346" s="109">
        <f t="shared" si="19"/>
        <v>1357473.4931999999</v>
      </c>
      <c r="G346" s="109">
        <f t="shared" si="20"/>
        <v>1357473.4931609358</v>
      </c>
      <c r="H346" s="109"/>
    </row>
    <row r="347" spans="1:8" ht="30">
      <c r="A347" s="70" t="s">
        <v>580</v>
      </c>
      <c r="B347" s="70" t="s">
        <v>447</v>
      </c>
      <c r="C347" s="21" t="s">
        <v>366</v>
      </c>
      <c r="D347" s="108">
        <v>441216</v>
      </c>
      <c r="E347" s="109">
        <f t="shared" si="18"/>
        <v>4930002.8100000005</v>
      </c>
      <c r="F347" s="109">
        <f t="shared" si="19"/>
        <v>4889457.8171999995</v>
      </c>
      <c r="G347" s="109">
        <f t="shared" si="20"/>
        <v>4889457.8170592962</v>
      </c>
      <c r="H347" s="109"/>
    </row>
    <row r="348" spans="1:8" ht="30">
      <c r="A348" s="70" t="s">
        <v>580</v>
      </c>
      <c r="B348" s="70" t="s">
        <v>448</v>
      </c>
      <c r="C348" s="21" t="s">
        <v>366</v>
      </c>
      <c r="D348" s="108">
        <v>125440</v>
      </c>
      <c r="E348" s="109">
        <f t="shared" si="18"/>
        <v>1401625.4</v>
      </c>
      <c r="F348" s="109">
        <f t="shared" si="19"/>
        <v>1390098.2479999999</v>
      </c>
      <c r="G348" s="109">
        <f t="shared" si="20"/>
        <v>1390098.247959997</v>
      </c>
      <c r="H348" s="109"/>
    </row>
    <row r="349" spans="1:8" ht="30">
      <c r="A349" s="70" t="s">
        <v>580</v>
      </c>
      <c r="B349" s="70" t="s">
        <v>449</v>
      </c>
      <c r="C349" s="21" t="s">
        <v>366</v>
      </c>
      <c r="D349" s="108">
        <v>70400</v>
      </c>
      <c r="E349" s="109">
        <f t="shared" si="18"/>
        <v>786626.5</v>
      </c>
      <c r="F349" s="109">
        <f t="shared" si="19"/>
        <v>780157.17999999993</v>
      </c>
      <c r="G349" s="109">
        <f t="shared" si="20"/>
        <v>780157.17997754936</v>
      </c>
      <c r="H349" s="109"/>
    </row>
    <row r="350" spans="1:8" ht="15">
      <c r="A350" s="70" t="s">
        <v>580</v>
      </c>
      <c r="B350" s="70" t="s">
        <v>450</v>
      </c>
      <c r="C350" s="21" t="s">
        <v>366</v>
      </c>
      <c r="D350" s="108">
        <v>57600</v>
      </c>
      <c r="E350" s="109">
        <f t="shared" si="18"/>
        <v>643603.5</v>
      </c>
      <c r="F350" s="109">
        <f t="shared" si="19"/>
        <v>638310.41999999993</v>
      </c>
      <c r="G350" s="109">
        <f t="shared" si="20"/>
        <v>638310.41998163133</v>
      </c>
      <c r="H350" s="109"/>
    </row>
    <row r="351" spans="1:8" ht="15">
      <c r="A351" s="70" t="s">
        <v>580</v>
      </c>
      <c r="B351" s="70" t="s">
        <v>451</v>
      </c>
      <c r="C351" s="21" t="s">
        <v>366</v>
      </c>
      <c r="D351" s="108">
        <v>20480</v>
      </c>
      <c r="E351" s="109">
        <f t="shared" si="18"/>
        <v>228836.8</v>
      </c>
      <c r="F351" s="109">
        <f t="shared" si="19"/>
        <v>226954.81599999999</v>
      </c>
      <c r="G351" s="109">
        <f t="shared" si="20"/>
        <v>226954.81599346892</v>
      </c>
      <c r="H351" s="109"/>
    </row>
    <row r="352" spans="1:8" ht="15">
      <c r="A352" s="70" t="s">
        <v>580</v>
      </c>
      <c r="B352" s="70" t="s">
        <v>452</v>
      </c>
      <c r="C352" s="21" t="s">
        <v>366</v>
      </c>
      <c r="D352" s="108">
        <v>153600</v>
      </c>
      <c r="E352" s="109">
        <f t="shared" si="18"/>
        <v>1716276</v>
      </c>
      <c r="F352" s="109">
        <f t="shared" si="19"/>
        <v>1702161.1199999999</v>
      </c>
      <c r="G352" s="109">
        <f t="shared" si="20"/>
        <v>1702161.1199510167</v>
      </c>
      <c r="H352" s="109"/>
    </row>
    <row r="353" spans="1:8" ht="15">
      <c r="A353" s="70" t="s">
        <v>580</v>
      </c>
      <c r="B353" s="70" t="s">
        <v>453</v>
      </c>
      <c r="C353" s="21" t="s">
        <v>366</v>
      </c>
      <c r="D353" s="108">
        <v>273920</v>
      </c>
      <c r="E353" s="109">
        <f t="shared" si="18"/>
        <v>3060692.2</v>
      </c>
      <c r="F353" s="109">
        <f t="shared" si="19"/>
        <v>3035520.6639999999</v>
      </c>
      <c r="G353" s="109">
        <f t="shared" si="20"/>
        <v>3035520.6639126465</v>
      </c>
      <c r="H353" s="109"/>
    </row>
    <row r="354" spans="1:8" ht="15">
      <c r="A354" s="70" t="s">
        <v>580</v>
      </c>
      <c r="B354" s="70" t="s">
        <v>454</v>
      </c>
      <c r="C354" s="21" t="s">
        <v>366</v>
      </c>
      <c r="D354" s="108">
        <v>12288</v>
      </c>
      <c r="E354" s="109">
        <f t="shared" si="18"/>
        <v>137302.08000000002</v>
      </c>
      <c r="F354" s="109">
        <f t="shared" si="19"/>
        <v>136172.88959999999</v>
      </c>
      <c r="G354" s="109">
        <f t="shared" si="20"/>
        <v>136172.88959608134</v>
      </c>
      <c r="H354" s="109"/>
    </row>
    <row r="355" spans="1:8" ht="15">
      <c r="A355" s="70" t="s">
        <v>580</v>
      </c>
      <c r="B355" s="70" t="s">
        <v>455</v>
      </c>
      <c r="C355" s="21" t="s">
        <v>366</v>
      </c>
      <c r="D355" s="108">
        <v>115200</v>
      </c>
      <c r="E355" s="109">
        <f t="shared" si="18"/>
        <v>1287207</v>
      </c>
      <c r="F355" s="109">
        <f t="shared" si="19"/>
        <v>1276620.8399999999</v>
      </c>
      <c r="G355" s="109">
        <f t="shared" si="20"/>
        <v>1276620.8399632627</v>
      </c>
      <c r="H355" s="109"/>
    </row>
    <row r="356" spans="1:8" ht="15">
      <c r="A356" s="70" t="s">
        <v>580</v>
      </c>
      <c r="B356" s="70" t="s">
        <v>456</v>
      </c>
      <c r="C356" s="21" t="s">
        <v>366</v>
      </c>
      <c r="D356" s="108">
        <v>33280</v>
      </c>
      <c r="E356" s="109">
        <f t="shared" si="18"/>
        <v>371859.8</v>
      </c>
      <c r="F356" s="109">
        <f t="shared" si="19"/>
        <v>368801.576</v>
      </c>
      <c r="G356" s="109">
        <f t="shared" si="20"/>
        <v>368801.575989387</v>
      </c>
      <c r="H356" s="109"/>
    </row>
    <row r="357" spans="1:8" ht="15">
      <c r="A357" s="70" t="s">
        <v>580</v>
      </c>
      <c r="B357" s="70" t="s">
        <v>457</v>
      </c>
      <c r="C357" s="21" t="s">
        <v>366</v>
      </c>
      <c r="D357" s="108">
        <v>134656</v>
      </c>
      <c r="E357" s="109">
        <f t="shared" si="18"/>
        <v>1504601.96</v>
      </c>
      <c r="F357" s="109">
        <f t="shared" si="19"/>
        <v>1492227.9151999999</v>
      </c>
      <c r="G357" s="109">
        <f t="shared" si="20"/>
        <v>1492227.915157058</v>
      </c>
      <c r="H357" s="109"/>
    </row>
    <row r="358" spans="1:8" ht="15">
      <c r="A358" s="70" t="s">
        <v>580</v>
      </c>
      <c r="B358" s="70" t="s">
        <v>458</v>
      </c>
      <c r="C358" s="21" t="s">
        <v>366</v>
      </c>
      <c r="D358" s="108">
        <v>129408</v>
      </c>
      <c r="E358" s="109">
        <f t="shared" si="18"/>
        <v>1445962.53</v>
      </c>
      <c r="F358" s="109">
        <f t="shared" si="19"/>
        <v>1434070.7435999999</v>
      </c>
      <c r="G358" s="109">
        <f t="shared" si="20"/>
        <v>1434070.7435587316</v>
      </c>
      <c r="H358" s="109"/>
    </row>
    <row r="359" spans="1:8" ht="15">
      <c r="A359" s="70" t="s">
        <v>580</v>
      </c>
      <c r="B359" s="70" t="s">
        <v>459</v>
      </c>
      <c r="C359" s="21" t="s">
        <v>366</v>
      </c>
      <c r="D359" s="108">
        <v>121600</v>
      </c>
      <c r="E359" s="109">
        <f t="shared" si="18"/>
        <v>1358718.5</v>
      </c>
      <c r="F359" s="109">
        <f t="shared" si="19"/>
        <v>1347544.22</v>
      </c>
      <c r="G359" s="109">
        <f t="shared" si="20"/>
        <v>1347544.2199612216</v>
      </c>
      <c r="H359" s="109"/>
    </row>
    <row r="360" spans="1:8" ht="30">
      <c r="A360" s="70" t="s">
        <v>580</v>
      </c>
      <c r="B360" s="70" t="s">
        <v>460</v>
      </c>
      <c r="C360" s="21" t="s">
        <v>366</v>
      </c>
      <c r="D360" s="108">
        <v>224000</v>
      </c>
      <c r="E360" s="109">
        <f t="shared" si="18"/>
        <v>2502902.5</v>
      </c>
      <c r="F360" s="109">
        <f t="shared" si="19"/>
        <v>2482318.2999999998</v>
      </c>
      <c r="G360" s="109">
        <f t="shared" si="20"/>
        <v>2482318.299928566</v>
      </c>
      <c r="H360" s="109"/>
    </row>
    <row r="361" spans="1:8" ht="30">
      <c r="A361" s="70" t="s">
        <v>580</v>
      </c>
      <c r="B361" s="70" t="s">
        <v>461</v>
      </c>
      <c r="C361" s="21" t="s">
        <v>366</v>
      </c>
      <c r="D361" s="108">
        <v>127744</v>
      </c>
      <c r="E361" s="109">
        <f t="shared" si="18"/>
        <v>1427369.54</v>
      </c>
      <c r="F361" s="109">
        <f t="shared" si="19"/>
        <v>1415630.6647999999</v>
      </c>
      <c r="G361" s="109">
        <f t="shared" si="20"/>
        <v>1415630.6647592622</v>
      </c>
      <c r="H361" s="109"/>
    </row>
    <row r="362" spans="1:8" ht="15">
      <c r="A362" s="70" t="s">
        <v>580</v>
      </c>
      <c r="B362" s="70" t="s">
        <v>462</v>
      </c>
      <c r="C362" s="21" t="s">
        <v>366</v>
      </c>
      <c r="D362" s="108">
        <v>0</v>
      </c>
      <c r="E362" s="109">
        <f t="shared" si="18"/>
        <v>0</v>
      </c>
      <c r="F362" s="109">
        <f t="shared" si="19"/>
        <v>0</v>
      </c>
      <c r="G362" s="109">
        <f t="shared" si="20"/>
        <v>0</v>
      </c>
      <c r="H362" s="109"/>
    </row>
    <row r="363" spans="1:8" ht="15">
      <c r="A363" s="70" t="s">
        <v>580</v>
      </c>
      <c r="B363" s="70" t="s">
        <v>463</v>
      </c>
      <c r="C363" s="21" t="s">
        <v>366</v>
      </c>
      <c r="D363" s="108">
        <v>61056</v>
      </c>
      <c r="E363" s="109">
        <f t="shared" si="18"/>
        <v>682219.71</v>
      </c>
      <c r="F363" s="109">
        <f t="shared" si="19"/>
        <v>676609.04519999993</v>
      </c>
      <c r="G363" s="109">
        <f t="shared" si="20"/>
        <v>676609.04518052924</v>
      </c>
      <c r="H363" s="109"/>
    </row>
    <row r="364" spans="1:8" ht="15">
      <c r="A364" s="70" t="s">
        <v>580</v>
      </c>
      <c r="B364" s="70" t="s">
        <v>464</v>
      </c>
      <c r="C364" s="21" t="s">
        <v>366</v>
      </c>
      <c r="D364" s="108">
        <v>4480</v>
      </c>
      <c r="E364" s="109">
        <f t="shared" si="18"/>
        <v>50058.05</v>
      </c>
      <c r="F364" s="109">
        <f t="shared" si="19"/>
        <v>49646.365999999995</v>
      </c>
      <c r="G364" s="109">
        <f t="shared" si="20"/>
        <v>49646.365998571324</v>
      </c>
      <c r="H364" s="109"/>
    </row>
    <row r="365" spans="1:8" ht="15">
      <c r="A365" s="70" t="s">
        <v>580</v>
      </c>
      <c r="B365" s="70" t="s">
        <v>465</v>
      </c>
      <c r="C365" s="21" t="s">
        <v>366</v>
      </c>
      <c r="D365" s="108">
        <v>38400</v>
      </c>
      <c r="E365" s="109">
        <f t="shared" si="18"/>
        <v>429069</v>
      </c>
      <c r="F365" s="109">
        <f t="shared" si="19"/>
        <v>425540.27999999997</v>
      </c>
      <c r="G365" s="109">
        <f t="shared" si="20"/>
        <v>425540.27998775418</v>
      </c>
      <c r="H365" s="109"/>
    </row>
    <row r="366" spans="1:8" ht="30">
      <c r="A366" s="70" t="s">
        <v>580</v>
      </c>
      <c r="B366" s="70" t="s">
        <v>466</v>
      </c>
      <c r="C366" s="21" t="s">
        <v>366</v>
      </c>
      <c r="D366" s="108">
        <v>105984</v>
      </c>
      <c r="E366" s="109">
        <f t="shared" si="18"/>
        <v>1184230.44</v>
      </c>
      <c r="F366" s="109">
        <f t="shared" si="19"/>
        <v>1174491.1728000001</v>
      </c>
      <c r="G366" s="109">
        <f t="shared" si="20"/>
        <v>1174491.1727662017</v>
      </c>
      <c r="H366" s="109"/>
    </row>
    <row r="367" spans="1:8" ht="30">
      <c r="A367" s="70" t="s">
        <v>580</v>
      </c>
      <c r="B367" s="70" t="s">
        <v>467</v>
      </c>
      <c r="C367" s="21" t="s">
        <v>366</v>
      </c>
      <c r="D367" s="108">
        <v>153600</v>
      </c>
      <c r="E367" s="109">
        <f t="shared" si="18"/>
        <v>1716276</v>
      </c>
      <c r="F367" s="109">
        <f t="shared" si="19"/>
        <v>1702161.1199999999</v>
      </c>
      <c r="G367" s="109">
        <f t="shared" si="20"/>
        <v>1702161.1199510167</v>
      </c>
      <c r="H367" s="109"/>
    </row>
    <row r="368" spans="1:8" ht="30">
      <c r="A368" s="70" t="s">
        <v>580</v>
      </c>
      <c r="B368" s="70" t="s">
        <v>468</v>
      </c>
      <c r="C368" s="21" t="s">
        <v>366</v>
      </c>
      <c r="D368" s="108">
        <v>230400</v>
      </c>
      <c r="E368" s="109">
        <f t="shared" si="18"/>
        <v>2574414</v>
      </c>
      <c r="F368" s="109">
        <f t="shared" si="19"/>
        <v>2553241.6799999997</v>
      </c>
      <c r="G368" s="109">
        <f t="shared" si="20"/>
        <v>2553241.6799265253</v>
      </c>
      <c r="H368" s="109"/>
    </row>
    <row r="369" spans="1:8" ht="15">
      <c r="A369" s="70" t="s">
        <v>580</v>
      </c>
      <c r="B369" s="70" t="s">
        <v>469</v>
      </c>
      <c r="C369" s="21" t="s">
        <v>366</v>
      </c>
      <c r="D369" s="108">
        <v>27648</v>
      </c>
      <c r="E369" s="109">
        <f t="shared" si="18"/>
        <v>308929.68</v>
      </c>
      <c r="F369" s="109">
        <f t="shared" si="19"/>
        <v>306389.00159999996</v>
      </c>
      <c r="G369" s="109">
        <f t="shared" si="20"/>
        <v>306389.00159118301</v>
      </c>
      <c r="H369" s="109"/>
    </row>
    <row r="370" spans="1:8" ht="15">
      <c r="A370" s="70" t="s">
        <v>580</v>
      </c>
      <c r="B370" s="70" t="s">
        <v>470</v>
      </c>
      <c r="C370" s="21" t="s">
        <v>366</v>
      </c>
      <c r="D370" s="108">
        <v>102400</v>
      </c>
      <c r="E370" s="109">
        <f t="shared" si="18"/>
        <v>1144184</v>
      </c>
      <c r="F370" s="109">
        <f t="shared" si="19"/>
        <v>1134774.08</v>
      </c>
      <c r="G370" s="109">
        <f t="shared" si="20"/>
        <v>1134774.0799673446</v>
      </c>
      <c r="H370" s="109"/>
    </row>
    <row r="371" spans="1:8" ht="15">
      <c r="A371" s="70" t="s">
        <v>580</v>
      </c>
      <c r="B371" s="70" t="s">
        <v>471</v>
      </c>
      <c r="C371" s="21" t="s">
        <v>366</v>
      </c>
      <c r="D371" s="108">
        <v>75392</v>
      </c>
      <c r="E371" s="109">
        <f t="shared" si="18"/>
        <v>842405.47</v>
      </c>
      <c r="F371" s="109">
        <f t="shared" si="19"/>
        <v>835477.41639999999</v>
      </c>
      <c r="G371" s="109">
        <f t="shared" si="20"/>
        <v>835477.41637595743</v>
      </c>
      <c r="H371" s="109"/>
    </row>
    <row r="372" spans="1:8" ht="15">
      <c r="A372" s="70" t="s">
        <v>580</v>
      </c>
      <c r="B372" s="70" t="s">
        <v>472</v>
      </c>
      <c r="C372" s="21" t="s">
        <v>366</v>
      </c>
      <c r="D372" s="108">
        <v>6656</v>
      </c>
      <c r="E372" s="109">
        <f t="shared" si="18"/>
        <v>74371.960000000006</v>
      </c>
      <c r="F372" s="109">
        <f t="shared" si="19"/>
        <v>73760.315199999997</v>
      </c>
      <c r="G372" s="109">
        <f t="shared" si="20"/>
        <v>73760.315197877397</v>
      </c>
      <c r="H372" s="109"/>
    </row>
    <row r="373" spans="1:8" ht="15">
      <c r="A373" s="70" t="s">
        <v>580</v>
      </c>
      <c r="B373" s="70" t="s">
        <v>473</v>
      </c>
      <c r="C373" s="21" t="s">
        <v>366</v>
      </c>
      <c r="D373" s="108">
        <v>54144</v>
      </c>
      <c r="E373" s="109">
        <f t="shared" si="18"/>
        <v>604987.29</v>
      </c>
      <c r="F373" s="109">
        <f t="shared" si="19"/>
        <v>600011.79480000003</v>
      </c>
      <c r="G373" s="109">
        <f t="shared" si="20"/>
        <v>600011.79478273343</v>
      </c>
      <c r="H373" s="109"/>
    </row>
    <row r="374" spans="1:8" ht="15">
      <c r="A374" s="70" t="s">
        <v>580</v>
      </c>
      <c r="B374" s="70" t="s">
        <v>474</v>
      </c>
      <c r="C374" s="21" t="s">
        <v>366</v>
      </c>
      <c r="D374" s="108">
        <v>601600</v>
      </c>
      <c r="E374" s="109">
        <f t="shared" si="18"/>
        <v>6722081</v>
      </c>
      <c r="F374" s="109">
        <f t="shared" si="19"/>
        <v>6666797.7199999997</v>
      </c>
      <c r="G374" s="109">
        <f t="shared" si="20"/>
        <v>6666797.7198081492</v>
      </c>
      <c r="H374" s="109"/>
    </row>
    <row r="375" spans="1:8" ht="15">
      <c r="A375" s="70" t="s">
        <v>580</v>
      </c>
      <c r="B375" s="70" t="s">
        <v>475</v>
      </c>
      <c r="C375" s="21" t="s">
        <v>366</v>
      </c>
      <c r="D375" s="108">
        <v>380160</v>
      </c>
      <c r="E375" s="109">
        <f t="shared" si="18"/>
        <v>4247783.0999999996</v>
      </c>
      <c r="F375" s="109">
        <f t="shared" si="19"/>
        <v>4212848.7719999999</v>
      </c>
      <c r="G375" s="109">
        <f t="shared" si="20"/>
        <v>4212848.7718787668</v>
      </c>
      <c r="H375" s="109"/>
    </row>
    <row r="376" spans="1:8" ht="30">
      <c r="A376" s="70" t="s">
        <v>580</v>
      </c>
      <c r="B376" s="70" t="s">
        <v>476</v>
      </c>
      <c r="C376" s="21" t="s">
        <v>366</v>
      </c>
      <c r="D376" s="108">
        <v>140800</v>
      </c>
      <c r="E376" s="109">
        <f t="shared" si="18"/>
        <v>1573253</v>
      </c>
      <c r="F376" s="109">
        <f t="shared" si="19"/>
        <v>1560314.3599999999</v>
      </c>
      <c r="G376" s="109">
        <f t="shared" si="20"/>
        <v>1560314.3599550987</v>
      </c>
      <c r="H376" s="109"/>
    </row>
    <row r="377" spans="1:8" ht="15">
      <c r="A377" s="70" t="s">
        <v>580</v>
      </c>
      <c r="B377" s="70" t="s">
        <v>477</v>
      </c>
      <c r="C377" s="21" t="s">
        <v>366</v>
      </c>
      <c r="D377" s="108">
        <v>29696</v>
      </c>
      <c r="E377" s="109">
        <f t="shared" si="18"/>
        <v>331813.36</v>
      </c>
      <c r="F377" s="109">
        <f t="shared" si="19"/>
        <v>329084.48320000002</v>
      </c>
      <c r="G377" s="109">
        <f t="shared" si="20"/>
        <v>329084.48319052992</v>
      </c>
      <c r="H377" s="109"/>
    </row>
    <row r="378" spans="1:8" ht="45">
      <c r="A378" s="70" t="s">
        <v>580</v>
      </c>
      <c r="B378" s="70" t="s">
        <v>478</v>
      </c>
      <c r="C378" s="21" t="s">
        <v>366</v>
      </c>
      <c r="D378" s="108">
        <v>9216</v>
      </c>
      <c r="E378" s="109">
        <f t="shared" si="18"/>
        <v>102976.56</v>
      </c>
      <c r="F378" s="109">
        <f t="shared" si="19"/>
        <v>102129.6672</v>
      </c>
      <c r="G378" s="109">
        <f t="shared" si="20"/>
        <v>102129.667197061</v>
      </c>
      <c r="H378" s="109"/>
    </row>
    <row r="379" spans="1:8" ht="15">
      <c r="A379" s="70" t="s">
        <v>580</v>
      </c>
      <c r="B379" s="70" t="s">
        <v>479</v>
      </c>
      <c r="C379" s="21" t="s">
        <v>366</v>
      </c>
      <c r="D379" s="108">
        <v>91776</v>
      </c>
      <c r="E379" s="109">
        <f t="shared" si="18"/>
        <v>1025474.91</v>
      </c>
      <c r="F379" s="109">
        <f t="shared" si="19"/>
        <v>1017041.2692</v>
      </c>
      <c r="G379" s="109">
        <f t="shared" si="20"/>
        <v>1017041.2691707326</v>
      </c>
      <c r="H379" s="109"/>
    </row>
    <row r="380" spans="1:8" ht="15">
      <c r="A380" s="70" t="s">
        <v>580</v>
      </c>
      <c r="B380" s="70" t="s">
        <v>480</v>
      </c>
      <c r="C380" s="21" t="s">
        <v>366</v>
      </c>
      <c r="D380" s="108">
        <v>15232</v>
      </c>
      <c r="E380" s="109">
        <f t="shared" si="18"/>
        <v>170197.37</v>
      </c>
      <c r="F380" s="109">
        <f t="shared" si="19"/>
        <v>168797.64439999999</v>
      </c>
      <c r="G380" s="109">
        <f t="shared" si="20"/>
        <v>168797.6443951425</v>
      </c>
      <c r="H380" s="109"/>
    </row>
    <row r="381" spans="1:8" ht="30">
      <c r="A381" s="70" t="s">
        <v>580</v>
      </c>
      <c r="B381" s="70" t="s">
        <v>481</v>
      </c>
      <c r="C381" s="21" t="s">
        <v>366</v>
      </c>
      <c r="D381" s="108">
        <v>49280</v>
      </c>
      <c r="E381" s="109">
        <f t="shared" si="18"/>
        <v>550638.55000000005</v>
      </c>
      <c r="F381" s="109">
        <f t="shared" si="19"/>
        <v>546110.02599999995</v>
      </c>
      <c r="G381" s="109">
        <f t="shared" si="20"/>
        <v>546110.02598428458</v>
      </c>
      <c r="H381" s="109"/>
    </row>
    <row r="382" spans="1:8" ht="15">
      <c r="A382" s="70" t="s">
        <v>580</v>
      </c>
      <c r="B382" s="70" t="s">
        <v>482</v>
      </c>
      <c r="C382" s="21" t="s">
        <v>366</v>
      </c>
      <c r="D382" s="108">
        <v>57600</v>
      </c>
      <c r="E382" s="109">
        <f t="shared" si="18"/>
        <v>643603.5</v>
      </c>
      <c r="F382" s="109">
        <f t="shared" si="19"/>
        <v>638310.41999999993</v>
      </c>
      <c r="G382" s="109">
        <f t="shared" si="20"/>
        <v>638310.41998163133</v>
      </c>
      <c r="H382" s="109"/>
    </row>
    <row r="383" spans="1:8" ht="15">
      <c r="A383" s="70" t="s">
        <v>580</v>
      </c>
      <c r="B383" s="70" t="s">
        <v>483</v>
      </c>
      <c r="C383" s="21" t="s">
        <v>366</v>
      </c>
      <c r="D383" s="108">
        <v>117888</v>
      </c>
      <c r="E383" s="109">
        <f t="shared" si="18"/>
        <v>1317241.83</v>
      </c>
      <c r="F383" s="109">
        <f t="shared" si="19"/>
        <v>1306408.6595999999</v>
      </c>
      <c r="G383" s="109">
        <f t="shared" si="20"/>
        <v>1306408.6595624054</v>
      </c>
      <c r="H383" s="109"/>
    </row>
    <row r="384" spans="1:8" ht="15">
      <c r="A384" s="70" t="s">
        <v>580</v>
      </c>
      <c r="B384" s="70" t="s">
        <v>484</v>
      </c>
      <c r="C384" s="21" t="s">
        <v>366</v>
      </c>
      <c r="D384" s="108">
        <v>19200</v>
      </c>
      <c r="E384" s="109">
        <f t="shared" si="18"/>
        <v>214534.5</v>
      </c>
      <c r="F384" s="109">
        <f t="shared" si="19"/>
        <v>212770.13999999998</v>
      </c>
      <c r="G384" s="109">
        <f t="shared" si="20"/>
        <v>212770.13999387709</v>
      </c>
      <c r="H384" s="109"/>
    </row>
    <row r="385" spans="1:8" ht="15">
      <c r="A385" s="70" t="s">
        <v>580</v>
      </c>
      <c r="B385" s="70" t="s">
        <v>485</v>
      </c>
      <c r="C385" s="21" t="s">
        <v>366</v>
      </c>
      <c r="D385" s="108">
        <v>179200</v>
      </c>
      <c r="E385" s="109">
        <f t="shared" si="18"/>
        <v>2002322</v>
      </c>
      <c r="F385" s="109">
        <f t="shared" si="19"/>
        <v>1985854.64</v>
      </c>
      <c r="G385" s="109">
        <f t="shared" si="20"/>
        <v>1985854.639942853</v>
      </c>
      <c r="H385" s="109"/>
    </row>
    <row r="386" spans="1:8" ht="15">
      <c r="A386" s="70" t="s">
        <v>580</v>
      </c>
      <c r="B386" s="70" t="s">
        <v>486</v>
      </c>
      <c r="C386" s="21" t="s">
        <v>366</v>
      </c>
      <c r="D386" s="108">
        <v>208640</v>
      </c>
      <c r="E386" s="109">
        <f t="shared" si="18"/>
        <v>2331274.9</v>
      </c>
      <c r="F386" s="109">
        <f t="shared" si="19"/>
        <v>2312102.1880000001</v>
      </c>
      <c r="G386" s="109">
        <f t="shared" si="20"/>
        <v>2312102.1879334645</v>
      </c>
      <c r="H386" s="109"/>
    </row>
    <row r="387" spans="1:8" ht="15">
      <c r="A387" s="70" t="s">
        <v>580</v>
      </c>
      <c r="B387" s="70" t="s">
        <v>487</v>
      </c>
      <c r="C387" s="21" t="s">
        <v>366</v>
      </c>
      <c r="D387" s="108">
        <v>6144</v>
      </c>
      <c r="E387" s="109">
        <f t="shared" si="18"/>
        <v>68651.040000000008</v>
      </c>
      <c r="F387" s="109">
        <f t="shared" si="19"/>
        <v>68086.444799999997</v>
      </c>
      <c r="G387" s="109">
        <f t="shared" si="20"/>
        <v>68086.444798040669</v>
      </c>
      <c r="H387" s="109"/>
    </row>
    <row r="388" spans="1:8" ht="15">
      <c r="A388" s="70" t="s">
        <v>580</v>
      </c>
      <c r="B388" s="70" t="s">
        <v>488</v>
      </c>
      <c r="C388" s="21" t="s">
        <v>366</v>
      </c>
      <c r="D388" s="108">
        <v>21376</v>
      </c>
      <c r="E388" s="109">
        <f t="shared" si="18"/>
        <v>238848.41</v>
      </c>
      <c r="F388" s="109">
        <f t="shared" si="19"/>
        <v>236884.08919999999</v>
      </c>
      <c r="G388" s="109">
        <f t="shared" si="20"/>
        <v>236884.08919318317</v>
      </c>
      <c r="H388" s="109"/>
    </row>
    <row r="389" spans="1:8" ht="30">
      <c r="A389" s="70" t="s">
        <v>580</v>
      </c>
      <c r="B389" s="70" t="s">
        <v>489</v>
      </c>
      <c r="C389" s="21" t="s">
        <v>366</v>
      </c>
      <c r="D389" s="108">
        <v>148736</v>
      </c>
      <c r="E389" s="109">
        <f t="shared" si="18"/>
        <v>1661927.26</v>
      </c>
      <c r="F389" s="109">
        <f t="shared" si="19"/>
        <v>1648259.3511999999</v>
      </c>
      <c r="G389" s="109">
        <f t="shared" si="20"/>
        <v>1648259.3511525679</v>
      </c>
      <c r="H389" s="109"/>
    </row>
    <row r="390" spans="1:8" ht="15">
      <c r="A390" s="70" t="s">
        <v>580</v>
      </c>
      <c r="B390" s="70" t="s">
        <v>490</v>
      </c>
      <c r="C390" s="21" t="s">
        <v>366</v>
      </c>
      <c r="D390" s="108">
        <v>64000</v>
      </c>
      <c r="E390" s="109">
        <f t="shared" si="18"/>
        <v>715115</v>
      </c>
      <c r="F390" s="109">
        <f t="shared" si="19"/>
        <v>709233.79999999993</v>
      </c>
      <c r="G390" s="109">
        <f t="shared" si="20"/>
        <v>709233.79997959035</v>
      </c>
      <c r="H390" s="109"/>
    </row>
    <row r="391" spans="1:8" ht="15">
      <c r="A391" s="70" t="s">
        <v>580</v>
      </c>
      <c r="B391" s="70" t="s">
        <v>491</v>
      </c>
      <c r="C391" s="21" t="s">
        <v>366</v>
      </c>
      <c r="D391" s="108">
        <v>256000</v>
      </c>
      <c r="E391" s="109">
        <f t="shared" si="18"/>
        <v>2860460</v>
      </c>
      <c r="F391" s="109">
        <f t="shared" si="19"/>
        <v>2836935.1999999997</v>
      </c>
      <c r="G391" s="109">
        <f t="shared" si="20"/>
        <v>2836935.1999183614</v>
      </c>
      <c r="H391" s="109"/>
    </row>
    <row r="392" spans="1:8" ht="15">
      <c r="A392" s="70" t="s">
        <v>580</v>
      </c>
      <c r="B392" s="70" t="s">
        <v>492</v>
      </c>
      <c r="C392" s="21" t="s">
        <v>366</v>
      </c>
      <c r="D392" s="108">
        <v>801280</v>
      </c>
      <c r="E392" s="109">
        <f t="shared" si="18"/>
        <v>8953239.8000000007</v>
      </c>
      <c r="F392" s="109">
        <f t="shared" si="19"/>
        <v>8879607.175999999</v>
      </c>
      <c r="G392" s="109">
        <f t="shared" si="20"/>
        <v>8879607.1757444702</v>
      </c>
      <c r="H392" s="109"/>
    </row>
    <row r="393" spans="1:8" ht="15">
      <c r="A393" s="70" t="s">
        <v>580</v>
      </c>
      <c r="B393" s="70" t="s">
        <v>493</v>
      </c>
      <c r="C393" s="21" t="s">
        <v>366</v>
      </c>
      <c r="D393" s="108">
        <v>105984</v>
      </c>
      <c r="E393" s="109">
        <f t="shared" si="18"/>
        <v>1184230.44</v>
      </c>
      <c r="F393" s="109">
        <f t="shared" si="19"/>
        <v>1174491.1728000001</v>
      </c>
      <c r="G393" s="109">
        <f t="shared" si="20"/>
        <v>1174491.1727662017</v>
      </c>
      <c r="H393" s="109"/>
    </row>
    <row r="394" spans="1:8" ht="15">
      <c r="A394" s="70" t="s">
        <v>580</v>
      </c>
      <c r="B394" s="70" t="s">
        <v>494</v>
      </c>
      <c r="C394" s="21" t="s">
        <v>366</v>
      </c>
      <c r="D394" s="108">
        <v>189824</v>
      </c>
      <c r="E394" s="109">
        <f t="shared" si="18"/>
        <v>2121031.09</v>
      </c>
      <c r="F394" s="109">
        <f t="shared" si="19"/>
        <v>2103587.4507999998</v>
      </c>
      <c r="G394" s="109">
        <f t="shared" si="20"/>
        <v>2103587.4507394652</v>
      </c>
      <c r="H394" s="109"/>
    </row>
    <row r="395" spans="1:8" ht="15">
      <c r="A395" s="70" t="s">
        <v>580</v>
      </c>
      <c r="B395" s="70" t="s">
        <v>495</v>
      </c>
      <c r="C395" s="21" t="s">
        <v>366</v>
      </c>
      <c r="D395" s="108">
        <v>203008</v>
      </c>
      <c r="E395" s="109">
        <f t="shared" ref="E395:E458" si="21">D395*11.173671875</f>
        <v>2268344.7800000003</v>
      </c>
      <c r="F395" s="109">
        <f t="shared" ref="F395:F458" si="22">D395*11.081778125</f>
        <v>2249689.6135999998</v>
      </c>
      <c r="G395" s="109">
        <f t="shared" ref="G395:G458" si="23">D395*11.0817781246811</f>
        <v>2249689.6135352608</v>
      </c>
      <c r="H395" s="109"/>
    </row>
    <row r="396" spans="1:8" ht="15">
      <c r="A396" s="70" t="s">
        <v>580</v>
      </c>
      <c r="B396" s="70" t="s">
        <v>496</v>
      </c>
      <c r="C396" s="21" t="s">
        <v>366</v>
      </c>
      <c r="D396" s="108">
        <v>107136</v>
      </c>
      <c r="E396" s="109">
        <f t="shared" si="21"/>
        <v>1197102.51</v>
      </c>
      <c r="F396" s="109">
        <f t="shared" si="22"/>
        <v>1187257.3811999999</v>
      </c>
      <c r="G396" s="109">
        <f t="shared" si="23"/>
        <v>1187257.3811658341</v>
      </c>
      <c r="H396" s="109"/>
    </row>
    <row r="397" spans="1:8" ht="15">
      <c r="A397" s="70" t="s">
        <v>580</v>
      </c>
      <c r="B397" s="70" t="s">
        <v>497</v>
      </c>
      <c r="C397" s="21" t="s">
        <v>366</v>
      </c>
      <c r="D397" s="108">
        <v>82176</v>
      </c>
      <c r="E397" s="109">
        <f t="shared" si="21"/>
        <v>918207.66</v>
      </c>
      <c r="F397" s="109">
        <f t="shared" si="22"/>
        <v>910656.19919999992</v>
      </c>
      <c r="G397" s="109">
        <f t="shared" si="23"/>
        <v>910656.19917379401</v>
      </c>
      <c r="H397" s="109"/>
    </row>
    <row r="398" spans="1:8" ht="15">
      <c r="A398" s="70" t="s">
        <v>580</v>
      </c>
      <c r="B398" s="70" t="s">
        <v>498</v>
      </c>
      <c r="C398" s="21" t="s">
        <v>366</v>
      </c>
      <c r="D398" s="108">
        <v>290432</v>
      </c>
      <c r="E398" s="109">
        <f t="shared" si="21"/>
        <v>3245191.87</v>
      </c>
      <c r="F398" s="109">
        <f t="shared" si="22"/>
        <v>3218502.9844</v>
      </c>
      <c r="G398" s="109">
        <f t="shared" si="23"/>
        <v>3218502.9843073809</v>
      </c>
      <c r="H398" s="109"/>
    </row>
    <row r="399" spans="1:8" ht="30">
      <c r="A399" s="70" t="s">
        <v>580</v>
      </c>
      <c r="B399" s="70" t="s">
        <v>499</v>
      </c>
      <c r="C399" s="21" t="s">
        <v>366</v>
      </c>
      <c r="D399" s="108">
        <v>184832</v>
      </c>
      <c r="E399" s="109">
        <f t="shared" si="21"/>
        <v>2065252.12</v>
      </c>
      <c r="F399" s="109">
        <f t="shared" si="22"/>
        <v>2048267.2143999999</v>
      </c>
      <c r="G399" s="109">
        <f t="shared" si="23"/>
        <v>2048267.214341057</v>
      </c>
      <c r="H399" s="109"/>
    </row>
    <row r="400" spans="1:8" ht="15">
      <c r="A400" s="70" t="s">
        <v>580</v>
      </c>
      <c r="B400" s="70" t="s">
        <v>500</v>
      </c>
      <c r="C400" s="21" t="s">
        <v>366</v>
      </c>
      <c r="D400" s="108">
        <v>109824</v>
      </c>
      <c r="E400" s="109">
        <f t="shared" si="21"/>
        <v>1227137.3400000001</v>
      </c>
      <c r="F400" s="109">
        <f t="shared" si="22"/>
        <v>1217045.2008</v>
      </c>
      <c r="G400" s="109">
        <f t="shared" si="23"/>
        <v>1217045.2007649771</v>
      </c>
      <c r="H400" s="109"/>
    </row>
    <row r="401" spans="1:8" ht="15">
      <c r="A401" s="70" t="s">
        <v>580</v>
      </c>
      <c r="B401" s="70" t="s">
        <v>501</v>
      </c>
      <c r="C401" s="21" t="s">
        <v>366</v>
      </c>
      <c r="D401" s="108">
        <v>105856</v>
      </c>
      <c r="E401" s="109">
        <f t="shared" si="21"/>
        <v>1182800.21</v>
      </c>
      <c r="F401" s="109">
        <f t="shared" si="22"/>
        <v>1173072.7052</v>
      </c>
      <c r="G401" s="109">
        <f t="shared" si="23"/>
        <v>1173072.7051662423</v>
      </c>
      <c r="H401" s="109"/>
    </row>
    <row r="402" spans="1:8" ht="15">
      <c r="A402" s="70" t="s">
        <v>580</v>
      </c>
      <c r="B402" s="70" t="s">
        <v>502</v>
      </c>
      <c r="C402" s="21" t="s">
        <v>366</v>
      </c>
      <c r="D402" s="108">
        <v>15232</v>
      </c>
      <c r="E402" s="109">
        <f t="shared" si="21"/>
        <v>170197.37</v>
      </c>
      <c r="F402" s="109">
        <f t="shared" si="22"/>
        <v>168797.64439999999</v>
      </c>
      <c r="G402" s="109">
        <f t="shared" si="23"/>
        <v>168797.6443951425</v>
      </c>
      <c r="H402" s="109"/>
    </row>
    <row r="403" spans="1:8" ht="15">
      <c r="A403" s="70" t="s">
        <v>580</v>
      </c>
      <c r="B403" s="70" t="s">
        <v>503</v>
      </c>
      <c r="C403" s="21" t="s">
        <v>366</v>
      </c>
      <c r="D403" s="108">
        <v>43904</v>
      </c>
      <c r="E403" s="109">
        <f t="shared" si="21"/>
        <v>490568.89</v>
      </c>
      <c r="F403" s="109">
        <f t="shared" si="22"/>
        <v>486534.38679999998</v>
      </c>
      <c r="G403" s="109">
        <f t="shared" si="23"/>
        <v>486534.386785999</v>
      </c>
      <c r="H403" s="109"/>
    </row>
    <row r="404" spans="1:8" ht="15">
      <c r="A404" s="70" t="s">
        <v>580</v>
      </c>
      <c r="B404" s="70" t="s">
        <v>504</v>
      </c>
      <c r="C404" s="21" t="s">
        <v>366</v>
      </c>
      <c r="D404" s="108">
        <v>40192</v>
      </c>
      <c r="E404" s="109">
        <f t="shared" si="21"/>
        <v>449092.22000000003</v>
      </c>
      <c r="F404" s="109">
        <f t="shared" si="22"/>
        <v>445398.82639999996</v>
      </c>
      <c r="G404" s="109">
        <f t="shared" si="23"/>
        <v>445398.82638718275</v>
      </c>
      <c r="H404" s="109"/>
    </row>
    <row r="405" spans="1:8" ht="15">
      <c r="A405" s="70" t="s">
        <v>580</v>
      </c>
      <c r="B405" s="70" t="s">
        <v>505</v>
      </c>
      <c r="C405" s="21" t="s">
        <v>366</v>
      </c>
      <c r="D405" s="108">
        <v>91904</v>
      </c>
      <c r="E405" s="109">
        <f t="shared" si="21"/>
        <v>1026905.14</v>
      </c>
      <c r="F405" s="109">
        <f t="shared" si="22"/>
        <v>1018459.7368</v>
      </c>
      <c r="G405" s="109">
        <f t="shared" si="23"/>
        <v>1018459.7367706917</v>
      </c>
      <c r="H405" s="109"/>
    </row>
    <row r="406" spans="1:8" ht="15">
      <c r="A406" s="70" t="s">
        <v>580</v>
      </c>
      <c r="B406" s="70" t="s">
        <v>506</v>
      </c>
      <c r="C406" s="21" t="s">
        <v>366</v>
      </c>
      <c r="D406" s="108">
        <v>2304</v>
      </c>
      <c r="E406" s="109">
        <f t="shared" si="21"/>
        <v>25744.14</v>
      </c>
      <c r="F406" s="109">
        <f t="shared" si="22"/>
        <v>25532.416799999999</v>
      </c>
      <c r="G406" s="109">
        <f t="shared" si="23"/>
        <v>25532.416799265251</v>
      </c>
      <c r="H406" s="109"/>
    </row>
    <row r="407" spans="1:8" ht="30">
      <c r="A407" s="70" t="s">
        <v>580</v>
      </c>
      <c r="B407" s="70" t="s">
        <v>507</v>
      </c>
      <c r="C407" s="21" t="s">
        <v>366</v>
      </c>
      <c r="D407" s="108">
        <v>6784</v>
      </c>
      <c r="E407" s="109">
        <f t="shared" si="21"/>
        <v>75802.19</v>
      </c>
      <c r="F407" s="109">
        <f t="shared" si="22"/>
        <v>75178.782800000001</v>
      </c>
      <c r="G407" s="109">
        <f t="shared" si="23"/>
        <v>75178.782797836582</v>
      </c>
      <c r="H407" s="109"/>
    </row>
    <row r="408" spans="1:8" ht="30">
      <c r="A408" s="70" t="s">
        <v>580</v>
      </c>
      <c r="B408" s="70" t="s">
        <v>508</v>
      </c>
      <c r="C408" s="21" t="s">
        <v>366</v>
      </c>
      <c r="D408" s="108">
        <v>595200</v>
      </c>
      <c r="E408" s="109">
        <f t="shared" si="21"/>
        <v>6650569.5</v>
      </c>
      <c r="F408" s="109">
        <f t="shared" si="22"/>
        <v>6595874.3399999999</v>
      </c>
      <c r="G408" s="109">
        <f t="shared" si="23"/>
        <v>6595874.3398101898</v>
      </c>
      <c r="H408" s="109"/>
    </row>
    <row r="409" spans="1:8" ht="30">
      <c r="A409" s="70" t="s">
        <v>580</v>
      </c>
      <c r="B409" s="70" t="s">
        <v>509</v>
      </c>
      <c r="C409" s="21" t="s">
        <v>366</v>
      </c>
      <c r="D409" s="108">
        <v>233472</v>
      </c>
      <c r="E409" s="109">
        <f t="shared" si="21"/>
        <v>2608739.52</v>
      </c>
      <c r="F409" s="109">
        <f t="shared" si="22"/>
        <v>2587284.9024</v>
      </c>
      <c r="G409" s="109">
        <f t="shared" si="23"/>
        <v>2587284.9023255454</v>
      </c>
      <c r="H409" s="109"/>
    </row>
    <row r="410" spans="1:8" ht="15">
      <c r="A410" s="70" t="s">
        <v>580</v>
      </c>
      <c r="B410" s="70" t="s">
        <v>510</v>
      </c>
      <c r="C410" s="21" t="s">
        <v>366</v>
      </c>
      <c r="D410" s="108">
        <v>67968</v>
      </c>
      <c r="E410" s="109">
        <f t="shared" si="21"/>
        <v>759452.13</v>
      </c>
      <c r="F410" s="109">
        <f t="shared" si="22"/>
        <v>753206.29559999995</v>
      </c>
      <c r="G410" s="109">
        <f t="shared" si="23"/>
        <v>753206.29557832493</v>
      </c>
      <c r="H410" s="109"/>
    </row>
    <row r="411" spans="1:8" ht="30">
      <c r="A411" s="70" t="s">
        <v>580</v>
      </c>
      <c r="B411" s="70" t="s">
        <v>511</v>
      </c>
      <c r="C411" s="21" t="s">
        <v>366</v>
      </c>
      <c r="D411" s="108">
        <v>119424</v>
      </c>
      <c r="E411" s="109">
        <f t="shared" si="21"/>
        <v>1334404.5900000001</v>
      </c>
      <c r="F411" s="109">
        <f t="shared" si="22"/>
        <v>1323430.2708000001</v>
      </c>
      <c r="G411" s="109">
        <f t="shared" si="23"/>
        <v>1323430.2707619155</v>
      </c>
      <c r="H411" s="109"/>
    </row>
    <row r="412" spans="1:8" ht="15">
      <c r="A412" s="70" t="s">
        <v>580</v>
      </c>
      <c r="B412" s="70" t="s">
        <v>512</v>
      </c>
      <c r="C412" s="21" t="s">
        <v>366</v>
      </c>
      <c r="D412" s="108">
        <v>320000</v>
      </c>
      <c r="E412" s="109">
        <f t="shared" si="21"/>
        <v>3575575</v>
      </c>
      <c r="F412" s="109">
        <f t="shared" si="22"/>
        <v>3546169</v>
      </c>
      <c r="G412" s="109">
        <f t="shared" si="23"/>
        <v>3546168.9998979517</v>
      </c>
      <c r="H412" s="109"/>
    </row>
    <row r="413" spans="1:8" ht="30">
      <c r="A413" s="70" t="s">
        <v>580</v>
      </c>
      <c r="B413" s="70" t="s">
        <v>513</v>
      </c>
      <c r="C413" s="21" t="s">
        <v>366</v>
      </c>
      <c r="D413" s="108">
        <v>148480</v>
      </c>
      <c r="E413" s="109">
        <f t="shared" si="21"/>
        <v>1659066.8</v>
      </c>
      <c r="F413" s="109">
        <f t="shared" si="22"/>
        <v>1645422.416</v>
      </c>
      <c r="G413" s="109">
        <f t="shared" si="23"/>
        <v>1645422.4159526497</v>
      </c>
      <c r="H413" s="109"/>
    </row>
    <row r="414" spans="1:8" ht="15">
      <c r="A414" s="70" t="s">
        <v>580</v>
      </c>
      <c r="B414" s="70" t="s">
        <v>514</v>
      </c>
      <c r="C414" s="21" t="s">
        <v>366</v>
      </c>
      <c r="D414" s="108">
        <v>20480</v>
      </c>
      <c r="E414" s="109">
        <f t="shared" si="21"/>
        <v>228836.8</v>
      </c>
      <c r="F414" s="109">
        <f t="shared" si="22"/>
        <v>226954.81599999999</v>
      </c>
      <c r="G414" s="109">
        <f t="shared" si="23"/>
        <v>226954.81599346892</v>
      </c>
      <c r="H414" s="109"/>
    </row>
    <row r="415" spans="1:8" ht="15">
      <c r="A415" s="70" t="s">
        <v>580</v>
      </c>
      <c r="B415" s="70" t="s">
        <v>515</v>
      </c>
      <c r="C415" s="21" t="s">
        <v>366</v>
      </c>
      <c r="D415" s="108">
        <v>14080</v>
      </c>
      <c r="E415" s="109">
        <f t="shared" si="21"/>
        <v>157325.29999999999</v>
      </c>
      <c r="F415" s="109">
        <f t="shared" si="22"/>
        <v>156031.43599999999</v>
      </c>
      <c r="G415" s="109">
        <f t="shared" si="23"/>
        <v>156031.43599550988</v>
      </c>
      <c r="H415" s="109"/>
    </row>
    <row r="416" spans="1:8" ht="30">
      <c r="A416" s="70" t="s">
        <v>580</v>
      </c>
      <c r="B416" s="70" t="s">
        <v>516</v>
      </c>
      <c r="C416" s="21" t="s">
        <v>366</v>
      </c>
      <c r="D416" s="108">
        <v>154752</v>
      </c>
      <c r="E416" s="109">
        <f t="shared" si="21"/>
        <v>1729148.07</v>
      </c>
      <c r="F416" s="109">
        <f t="shared" si="22"/>
        <v>1714927.3284</v>
      </c>
      <c r="G416" s="109">
        <f t="shared" si="23"/>
        <v>1714927.3283506494</v>
      </c>
      <c r="H416" s="109"/>
    </row>
    <row r="417" spans="1:8" ht="30">
      <c r="A417" s="70" t="s">
        <v>580</v>
      </c>
      <c r="B417" s="70" t="s">
        <v>517</v>
      </c>
      <c r="C417" s="21" t="s">
        <v>366</v>
      </c>
      <c r="D417" s="108">
        <v>161280</v>
      </c>
      <c r="E417" s="109">
        <f t="shared" si="21"/>
        <v>1802089.8</v>
      </c>
      <c r="F417" s="109">
        <f t="shared" si="22"/>
        <v>1787269.176</v>
      </c>
      <c r="G417" s="109">
        <f t="shared" si="23"/>
        <v>1787269.1759485677</v>
      </c>
      <c r="H417" s="109"/>
    </row>
    <row r="418" spans="1:8" ht="15">
      <c r="A418" s="70" t="s">
        <v>580</v>
      </c>
      <c r="B418" s="70" t="s">
        <v>518</v>
      </c>
      <c r="C418" s="21" t="s">
        <v>366</v>
      </c>
      <c r="D418" s="108">
        <v>243200</v>
      </c>
      <c r="E418" s="109">
        <f t="shared" si="21"/>
        <v>2717437</v>
      </c>
      <c r="F418" s="109">
        <f t="shared" si="22"/>
        <v>2695088.44</v>
      </c>
      <c r="G418" s="109">
        <f t="shared" si="23"/>
        <v>2695088.4399224431</v>
      </c>
      <c r="H418" s="109"/>
    </row>
    <row r="419" spans="1:8" ht="15">
      <c r="A419" s="70" t="s">
        <v>580</v>
      </c>
      <c r="B419" s="70" t="s">
        <v>519</v>
      </c>
      <c r="C419" s="21" t="s">
        <v>366</v>
      </c>
      <c r="D419" s="108">
        <v>92800</v>
      </c>
      <c r="E419" s="109">
        <f t="shared" si="21"/>
        <v>1036916.75</v>
      </c>
      <c r="F419" s="109">
        <f t="shared" si="22"/>
        <v>1028389.01</v>
      </c>
      <c r="G419" s="109">
        <f t="shared" si="23"/>
        <v>1028389.009970406</v>
      </c>
      <c r="H419" s="109"/>
    </row>
    <row r="420" spans="1:8" ht="15">
      <c r="A420" s="70" t="s">
        <v>580</v>
      </c>
      <c r="B420" s="70" t="s">
        <v>520</v>
      </c>
      <c r="C420" s="21" t="s">
        <v>366</v>
      </c>
      <c r="D420" s="108">
        <v>88832</v>
      </c>
      <c r="E420" s="109">
        <f t="shared" si="21"/>
        <v>992579.62</v>
      </c>
      <c r="F420" s="109">
        <f t="shared" si="22"/>
        <v>984416.51439999999</v>
      </c>
      <c r="G420" s="109">
        <f t="shared" si="23"/>
        <v>984416.51437167136</v>
      </c>
      <c r="H420" s="109"/>
    </row>
    <row r="421" spans="1:8" ht="15">
      <c r="A421" s="70" t="s">
        <v>580</v>
      </c>
      <c r="B421" s="70" t="s">
        <v>521</v>
      </c>
      <c r="C421" s="21" t="s">
        <v>366</v>
      </c>
      <c r="D421" s="108">
        <v>56192</v>
      </c>
      <c r="E421" s="109">
        <f t="shared" si="21"/>
        <v>627870.97</v>
      </c>
      <c r="F421" s="109">
        <f t="shared" si="22"/>
        <v>622707.27639999997</v>
      </c>
      <c r="G421" s="109">
        <f t="shared" si="23"/>
        <v>622707.27638208028</v>
      </c>
      <c r="H421" s="109"/>
    </row>
    <row r="422" spans="1:8" ht="15">
      <c r="A422" s="70" t="s">
        <v>580</v>
      </c>
      <c r="B422" s="70" t="s">
        <v>522</v>
      </c>
      <c r="C422" s="21" t="s">
        <v>366</v>
      </c>
      <c r="D422" s="108">
        <v>34688</v>
      </c>
      <c r="E422" s="109">
        <f t="shared" si="21"/>
        <v>387592.33</v>
      </c>
      <c r="F422" s="109">
        <f t="shared" si="22"/>
        <v>384404.71960000001</v>
      </c>
      <c r="G422" s="109">
        <f t="shared" si="23"/>
        <v>384404.71958893799</v>
      </c>
      <c r="H422" s="109"/>
    </row>
    <row r="423" spans="1:8" ht="15">
      <c r="A423" s="70" t="s">
        <v>580</v>
      </c>
      <c r="B423" s="70" t="s">
        <v>523</v>
      </c>
      <c r="C423" s="21" t="s">
        <v>366</v>
      </c>
      <c r="D423" s="108">
        <v>92800</v>
      </c>
      <c r="E423" s="109">
        <f t="shared" si="21"/>
        <v>1036916.75</v>
      </c>
      <c r="F423" s="109">
        <f t="shared" si="22"/>
        <v>1028389.01</v>
      </c>
      <c r="G423" s="109">
        <f t="shared" si="23"/>
        <v>1028389.009970406</v>
      </c>
      <c r="H423" s="109"/>
    </row>
    <row r="424" spans="1:8" ht="15">
      <c r="A424" s="70" t="s">
        <v>580</v>
      </c>
      <c r="B424" s="70" t="s">
        <v>524</v>
      </c>
      <c r="C424" s="21" t="s">
        <v>366</v>
      </c>
      <c r="D424" s="108">
        <v>345600</v>
      </c>
      <c r="E424" s="109">
        <f t="shared" si="21"/>
        <v>3861621</v>
      </c>
      <c r="F424" s="109">
        <f t="shared" si="22"/>
        <v>3829862.52</v>
      </c>
      <c r="G424" s="109">
        <f t="shared" si="23"/>
        <v>3829862.5198897878</v>
      </c>
      <c r="H424" s="109"/>
    </row>
    <row r="425" spans="1:8" ht="30">
      <c r="A425" s="70" t="s">
        <v>580</v>
      </c>
      <c r="B425" s="70" t="s">
        <v>525</v>
      </c>
      <c r="C425" s="21" t="s">
        <v>366</v>
      </c>
      <c r="D425" s="108">
        <v>105600</v>
      </c>
      <c r="E425" s="109">
        <f t="shared" si="21"/>
        <v>1179939.75</v>
      </c>
      <c r="F425" s="109">
        <f t="shared" si="22"/>
        <v>1170235.77</v>
      </c>
      <c r="G425" s="109">
        <f t="shared" si="23"/>
        <v>1170235.7699663241</v>
      </c>
      <c r="H425" s="109"/>
    </row>
    <row r="426" spans="1:8" ht="15">
      <c r="A426" s="70" t="s">
        <v>580</v>
      </c>
      <c r="B426" s="70" t="s">
        <v>526</v>
      </c>
      <c r="C426" s="21" t="s">
        <v>366</v>
      </c>
      <c r="D426" s="108">
        <v>7424</v>
      </c>
      <c r="E426" s="109">
        <f t="shared" si="21"/>
        <v>82953.34</v>
      </c>
      <c r="F426" s="109">
        <f t="shared" si="22"/>
        <v>82271.120800000004</v>
      </c>
      <c r="G426" s="109">
        <f t="shared" si="23"/>
        <v>82271.12079763248</v>
      </c>
      <c r="H426" s="109"/>
    </row>
    <row r="427" spans="1:8" ht="15">
      <c r="A427" s="70" t="s">
        <v>580</v>
      </c>
      <c r="B427" s="70" t="s">
        <v>527</v>
      </c>
      <c r="C427" s="21" t="s">
        <v>366</v>
      </c>
      <c r="D427" s="108">
        <v>134400</v>
      </c>
      <c r="E427" s="109">
        <f t="shared" si="21"/>
        <v>1501741.5</v>
      </c>
      <c r="F427" s="109">
        <f t="shared" si="22"/>
        <v>1489390.98</v>
      </c>
      <c r="G427" s="109">
        <f t="shared" si="23"/>
        <v>1489390.9799571398</v>
      </c>
      <c r="H427" s="109"/>
    </row>
    <row r="428" spans="1:8" ht="15">
      <c r="A428" s="70" t="s">
        <v>580</v>
      </c>
      <c r="B428" s="70" t="s">
        <v>528</v>
      </c>
      <c r="C428" s="21" t="s">
        <v>366</v>
      </c>
      <c r="D428" s="108">
        <v>321920</v>
      </c>
      <c r="E428" s="109">
        <f t="shared" si="21"/>
        <v>3597028.45</v>
      </c>
      <c r="F428" s="109">
        <f t="shared" si="22"/>
        <v>3567446.014</v>
      </c>
      <c r="G428" s="109">
        <f t="shared" si="23"/>
        <v>3567446.0138973393</v>
      </c>
      <c r="H428" s="109"/>
    </row>
    <row r="429" spans="1:8" ht="30">
      <c r="A429" s="70" t="s">
        <v>580</v>
      </c>
      <c r="B429" s="70" t="s">
        <v>529</v>
      </c>
      <c r="C429" s="21" t="s">
        <v>366</v>
      </c>
      <c r="D429" s="108">
        <v>768000</v>
      </c>
      <c r="E429" s="109">
        <f t="shared" si="21"/>
        <v>8581380</v>
      </c>
      <c r="F429" s="109">
        <f t="shared" si="22"/>
        <v>8510805.5999999996</v>
      </c>
      <c r="G429" s="109">
        <f t="shared" si="23"/>
        <v>8510805.5997550841</v>
      </c>
      <c r="H429" s="109"/>
    </row>
    <row r="430" spans="1:8" ht="15">
      <c r="A430" s="70" t="s">
        <v>580</v>
      </c>
      <c r="B430" s="70" t="s">
        <v>530</v>
      </c>
      <c r="C430" s="21" t="s">
        <v>366</v>
      </c>
      <c r="D430" s="108">
        <v>245760</v>
      </c>
      <c r="E430" s="109">
        <f t="shared" si="21"/>
        <v>2746041.6</v>
      </c>
      <c r="F430" s="109">
        <f t="shared" si="22"/>
        <v>2723457.7919999999</v>
      </c>
      <c r="G430" s="109">
        <f t="shared" si="23"/>
        <v>2723457.7919216268</v>
      </c>
      <c r="H430" s="109"/>
    </row>
    <row r="431" spans="1:8" ht="15">
      <c r="A431" s="70" t="s">
        <v>580</v>
      </c>
      <c r="B431" s="70" t="s">
        <v>531</v>
      </c>
      <c r="C431" s="21" t="s">
        <v>366</v>
      </c>
      <c r="D431" s="108">
        <v>30080</v>
      </c>
      <c r="E431" s="109">
        <f t="shared" si="21"/>
        <v>336104.05</v>
      </c>
      <c r="F431" s="109">
        <f t="shared" si="22"/>
        <v>333339.886</v>
      </c>
      <c r="G431" s="109">
        <f t="shared" si="23"/>
        <v>333339.88599040743</v>
      </c>
      <c r="H431" s="109"/>
    </row>
    <row r="432" spans="1:8" ht="15">
      <c r="A432" s="70" t="s">
        <v>580</v>
      </c>
      <c r="B432" s="70" t="s">
        <v>532</v>
      </c>
      <c r="C432" s="21" t="s">
        <v>366</v>
      </c>
      <c r="D432" s="108">
        <v>43008</v>
      </c>
      <c r="E432" s="109">
        <f t="shared" si="21"/>
        <v>480557.28</v>
      </c>
      <c r="F432" s="109">
        <f t="shared" si="22"/>
        <v>476605.11359999998</v>
      </c>
      <c r="G432" s="109">
        <f t="shared" si="23"/>
        <v>476605.11358628469</v>
      </c>
      <c r="H432" s="109"/>
    </row>
    <row r="433" spans="1:8" ht="15">
      <c r="A433" s="70" t="s">
        <v>580</v>
      </c>
      <c r="B433" s="70" t="s">
        <v>533</v>
      </c>
      <c r="C433" s="21" t="s">
        <v>366</v>
      </c>
      <c r="D433" s="108">
        <v>90496</v>
      </c>
      <c r="E433" s="109">
        <f t="shared" si="21"/>
        <v>1011172.61</v>
      </c>
      <c r="F433" s="109">
        <f t="shared" si="22"/>
        <v>1002856.5932</v>
      </c>
      <c r="G433" s="109">
        <f t="shared" si="23"/>
        <v>1002856.5931711408</v>
      </c>
      <c r="H433" s="109"/>
    </row>
    <row r="434" spans="1:8" ht="15">
      <c r="A434" s="70" t="s">
        <v>580</v>
      </c>
      <c r="B434" s="70" t="s">
        <v>534</v>
      </c>
      <c r="C434" s="21" t="s">
        <v>366</v>
      </c>
      <c r="D434" s="108">
        <v>44800</v>
      </c>
      <c r="E434" s="109">
        <f t="shared" si="21"/>
        <v>500580.5</v>
      </c>
      <c r="F434" s="109">
        <f t="shared" si="22"/>
        <v>496463.66</v>
      </c>
      <c r="G434" s="109">
        <f t="shared" si="23"/>
        <v>496463.65998571325</v>
      </c>
      <c r="H434" s="109"/>
    </row>
    <row r="435" spans="1:8" ht="15">
      <c r="A435" s="70" t="s">
        <v>580</v>
      </c>
      <c r="B435" s="70" t="s">
        <v>535</v>
      </c>
      <c r="C435" s="21" t="s">
        <v>366</v>
      </c>
      <c r="D435" s="108">
        <v>39936</v>
      </c>
      <c r="E435" s="109">
        <f t="shared" si="21"/>
        <v>446231.76</v>
      </c>
      <c r="F435" s="109">
        <f t="shared" si="22"/>
        <v>442561.89119999995</v>
      </c>
      <c r="G435" s="109">
        <f t="shared" si="23"/>
        <v>442561.89118726435</v>
      </c>
      <c r="H435" s="109"/>
    </row>
    <row r="436" spans="1:8" ht="15">
      <c r="A436" s="70" t="s">
        <v>580</v>
      </c>
      <c r="B436" s="70" t="s">
        <v>536</v>
      </c>
      <c r="C436" s="21" t="s">
        <v>366</v>
      </c>
      <c r="D436" s="108">
        <v>87936</v>
      </c>
      <c r="E436" s="109">
        <f t="shared" si="21"/>
        <v>982568.01</v>
      </c>
      <c r="F436" s="109">
        <f t="shared" si="22"/>
        <v>974487.24119999993</v>
      </c>
      <c r="G436" s="109">
        <f t="shared" si="23"/>
        <v>974487.24117195711</v>
      </c>
      <c r="H436" s="109"/>
    </row>
    <row r="437" spans="1:8" ht="15">
      <c r="A437" s="70" t="s">
        <v>580</v>
      </c>
      <c r="B437" s="70" t="s">
        <v>537</v>
      </c>
      <c r="C437" s="21" t="s">
        <v>366</v>
      </c>
      <c r="D437" s="108">
        <v>181504</v>
      </c>
      <c r="E437" s="109">
        <f t="shared" si="21"/>
        <v>2028066.1400000001</v>
      </c>
      <c r="F437" s="109">
        <f t="shared" si="22"/>
        <v>2011387.0567999999</v>
      </c>
      <c r="G437" s="109">
        <f t="shared" si="23"/>
        <v>2011387.0567421182</v>
      </c>
      <c r="H437" s="109"/>
    </row>
    <row r="438" spans="1:8" ht="15">
      <c r="A438" s="70" t="s">
        <v>580</v>
      </c>
      <c r="B438" s="70" t="s">
        <v>538</v>
      </c>
      <c r="C438" s="21" t="s">
        <v>366</v>
      </c>
      <c r="D438" s="108">
        <v>106624</v>
      </c>
      <c r="E438" s="109">
        <f t="shared" si="21"/>
        <v>1191381.5900000001</v>
      </c>
      <c r="F438" s="109">
        <f t="shared" si="22"/>
        <v>1181583.5108</v>
      </c>
      <c r="G438" s="109">
        <f t="shared" si="23"/>
        <v>1181583.5107659975</v>
      </c>
      <c r="H438" s="109"/>
    </row>
    <row r="439" spans="1:8" ht="15">
      <c r="A439" s="70" t="s">
        <v>580</v>
      </c>
      <c r="B439" s="70" t="s">
        <v>539</v>
      </c>
      <c r="C439" s="21" t="s">
        <v>366</v>
      </c>
      <c r="D439" s="108">
        <v>11904</v>
      </c>
      <c r="E439" s="109">
        <f t="shared" si="21"/>
        <v>133011.39000000001</v>
      </c>
      <c r="F439" s="109">
        <f t="shared" si="22"/>
        <v>131917.48679999998</v>
      </c>
      <c r="G439" s="109">
        <f t="shared" si="23"/>
        <v>131917.4867962038</v>
      </c>
      <c r="H439" s="109"/>
    </row>
    <row r="440" spans="1:8" ht="15">
      <c r="A440" s="70" t="s">
        <v>580</v>
      </c>
      <c r="B440" s="70" t="s">
        <v>540</v>
      </c>
      <c r="C440" s="21" t="s">
        <v>366</v>
      </c>
      <c r="D440" s="108">
        <v>89600</v>
      </c>
      <c r="E440" s="109">
        <f t="shared" si="21"/>
        <v>1001161</v>
      </c>
      <c r="F440" s="109">
        <f t="shared" si="22"/>
        <v>992927.32</v>
      </c>
      <c r="G440" s="109">
        <f t="shared" si="23"/>
        <v>992927.31997142651</v>
      </c>
      <c r="H440" s="109"/>
    </row>
    <row r="441" spans="1:8" ht="15">
      <c r="A441" s="70" t="s">
        <v>580</v>
      </c>
      <c r="B441" s="70" t="s">
        <v>541</v>
      </c>
      <c r="C441" s="21" t="s">
        <v>366</v>
      </c>
      <c r="D441" s="108">
        <v>392960</v>
      </c>
      <c r="E441" s="109">
        <f t="shared" si="21"/>
        <v>4390806.0999999996</v>
      </c>
      <c r="F441" s="109">
        <f t="shared" si="22"/>
        <v>4354695.5319999997</v>
      </c>
      <c r="G441" s="109">
        <f t="shared" si="23"/>
        <v>4354695.5318746846</v>
      </c>
      <c r="H441" s="109"/>
    </row>
    <row r="442" spans="1:8" ht="15">
      <c r="A442" s="70" t="s">
        <v>580</v>
      </c>
      <c r="B442" s="70" t="s">
        <v>542</v>
      </c>
      <c r="C442" s="21" t="s">
        <v>366</v>
      </c>
      <c r="D442" s="108">
        <v>432128</v>
      </c>
      <c r="E442" s="109">
        <f t="shared" si="21"/>
        <v>4828456.4800000004</v>
      </c>
      <c r="F442" s="109">
        <f t="shared" si="22"/>
        <v>4788746.6175999995</v>
      </c>
      <c r="G442" s="109">
        <f t="shared" si="23"/>
        <v>4788746.6174621936</v>
      </c>
      <c r="H442" s="109"/>
    </row>
    <row r="443" spans="1:8" ht="15">
      <c r="A443" s="70" t="s">
        <v>580</v>
      </c>
      <c r="B443" s="70" t="s">
        <v>543</v>
      </c>
      <c r="C443" s="21" t="s">
        <v>366</v>
      </c>
      <c r="D443" s="108">
        <v>375040</v>
      </c>
      <c r="E443" s="109">
        <f t="shared" si="21"/>
        <v>4190573.9</v>
      </c>
      <c r="F443" s="109">
        <f t="shared" si="22"/>
        <v>4156110.068</v>
      </c>
      <c r="G443" s="109">
        <f t="shared" si="23"/>
        <v>4156110.0678803995</v>
      </c>
      <c r="H443" s="109"/>
    </row>
    <row r="444" spans="1:8" ht="15">
      <c r="A444" s="70" t="s">
        <v>580</v>
      </c>
      <c r="B444" s="70" t="s">
        <v>544</v>
      </c>
      <c r="C444" s="21" t="s">
        <v>366</v>
      </c>
      <c r="D444" s="108">
        <v>135040</v>
      </c>
      <c r="E444" s="109">
        <f t="shared" si="21"/>
        <v>1508892.65</v>
      </c>
      <c r="F444" s="109">
        <f t="shared" si="22"/>
        <v>1496483.318</v>
      </c>
      <c r="G444" s="109">
        <f t="shared" si="23"/>
        <v>1496483.3179569356</v>
      </c>
      <c r="H444" s="109"/>
    </row>
    <row r="445" spans="1:8" ht="15">
      <c r="A445" s="70" t="s">
        <v>580</v>
      </c>
      <c r="B445" s="70" t="s">
        <v>545</v>
      </c>
      <c r="C445" s="21" t="s">
        <v>366</v>
      </c>
      <c r="D445" s="108">
        <v>16640</v>
      </c>
      <c r="E445" s="109">
        <f t="shared" si="21"/>
        <v>185929.9</v>
      </c>
      <c r="F445" s="109">
        <f t="shared" si="22"/>
        <v>184400.788</v>
      </c>
      <c r="G445" s="109">
        <f t="shared" si="23"/>
        <v>184400.7879946935</v>
      </c>
      <c r="H445" s="109"/>
    </row>
    <row r="446" spans="1:8" ht="15">
      <c r="A446" s="70" t="s">
        <v>580</v>
      </c>
      <c r="B446" s="70" t="s">
        <v>546</v>
      </c>
      <c r="C446" s="21" t="s">
        <v>366</v>
      </c>
      <c r="D446" s="108">
        <v>85760</v>
      </c>
      <c r="E446" s="109">
        <f t="shared" si="21"/>
        <v>958254.1</v>
      </c>
      <c r="F446" s="109">
        <f t="shared" si="22"/>
        <v>950373.29200000002</v>
      </c>
      <c r="G446" s="109">
        <f t="shared" si="23"/>
        <v>950373.29197265103</v>
      </c>
      <c r="H446" s="109"/>
    </row>
    <row r="447" spans="1:8" ht="15">
      <c r="A447" s="70" t="s">
        <v>580</v>
      </c>
      <c r="B447" s="70" t="s">
        <v>547</v>
      </c>
      <c r="C447" s="21" t="s">
        <v>366</v>
      </c>
      <c r="D447" s="108">
        <v>40576</v>
      </c>
      <c r="E447" s="109">
        <f t="shared" si="21"/>
        <v>453382.91000000003</v>
      </c>
      <c r="F447" s="109">
        <f t="shared" si="22"/>
        <v>449654.2292</v>
      </c>
      <c r="G447" s="109">
        <f t="shared" si="23"/>
        <v>449654.22918706026</v>
      </c>
      <c r="H447" s="109"/>
    </row>
    <row r="448" spans="1:8" ht="30">
      <c r="A448" s="70" t="s">
        <v>580</v>
      </c>
      <c r="B448" s="70" t="s">
        <v>548</v>
      </c>
      <c r="C448" s="21" t="s">
        <v>366</v>
      </c>
      <c r="D448" s="108">
        <v>11648</v>
      </c>
      <c r="E448" s="109">
        <f t="shared" si="21"/>
        <v>130150.93000000001</v>
      </c>
      <c r="F448" s="109">
        <f t="shared" si="22"/>
        <v>129080.55159999999</v>
      </c>
      <c r="G448" s="109">
        <f t="shared" si="23"/>
        <v>129080.55159628544</v>
      </c>
      <c r="H448" s="109"/>
    </row>
    <row r="449" spans="1:8" ht="15">
      <c r="A449" s="70" t="s">
        <v>580</v>
      </c>
      <c r="B449" s="70" t="s">
        <v>549</v>
      </c>
      <c r="C449" s="21" t="s">
        <v>366</v>
      </c>
      <c r="D449" s="108">
        <v>195072</v>
      </c>
      <c r="E449" s="109">
        <f t="shared" si="21"/>
        <v>2179670.52</v>
      </c>
      <c r="F449" s="109">
        <f t="shared" si="22"/>
        <v>2161744.6223999998</v>
      </c>
      <c r="G449" s="109">
        <f t="shared" si="23"/>
        <v>2161744.6223377911</v>
      </c>
      <c r="H449" s="109"/>
    </row>
    <row r="450" spans="1:8" ht="15">
      <c r="A450" s="70" t="s">
        <v>580</v>
      </c>
      <c r="B450" s="70" t="s">
        <v>550</v>
      </c>
      <c r="C450" s="21" t="s">
        <v>366</v>
      </c>
      <c r="D450" s="108">
        <v>114432</v>
      </c>
      <c r="E450" s="109">
        <f t="shared" si="21"/>
        <v>1278625.6200000001</v>
      </c>
      <c r="F450" s="109">
        <f t="shared" si="22"/>
        <v>1268110.0344</v>
      </c>
      <c r="G450" s="109">
        <f t="shared" si="23"/>
        <v>1268110.0343635075</v>
      </c>
      <c r="H450" s="109"/>
    </row>
    <row r="451" spans="1:8" ht="15">
      <c r="A451" s="70" t="s">
        <v>580</v>
      </c>
      <c r="B451" s="70" t="s">
        <v>551</v>
      </c>
      <c r="C451" s="21" t="s">
        <v>366</v>
      </c>
      <c r="D451" s="108">
        <v>59136</v>
      </c>
      <c r="E451" s="109">
        <f t="shared" si="21"/>
        <v>660766.26</v>
      </c>
      <c r="F451" s="109">
        <f t="shared" si="22"/>
        <v>655332.03119999997</v>
      </c>
      <c r="G451" s="109">
        <f t="shared" si="23"/>
        <v>655332.0311811415</v>
      </c>
      <c r="H451" s="109"/>
    </row>
    <row r="452" spans="1:8" ht="15">
      <c r="A452" s="70" t="s">
        <v>580</v>
      </c>
      <c r="B452" s="70" t="s">
        <v>552</v>
      </c>
      <c r="C452" s="21" t="s">
        <v>366</v>
      </c>
      <c r="D452" s="108">
        <v>121600</v>
      </c>
      <c r="E452" s="109">
        <f t="shared" si="21"/>
        <v>1358718.5</v>
      </c>
      <c r="F452" s="109">
        <f t="shared" si="22"/>
        <v>1347544.22</v>
      </c>
      <c r="G452" s="109">
        <f t="shared" si="23"/>
        <v>1347544.2199612216</v>
      </c>
      <c r="H452" s="109"/>
    </row>
    <row r="453" spans="1:8" ht="15">
      <c r="A453" s="70" t="s">
        <v>580</v>
      </c>
      <c r="B453" s="70" t="s">
        <v>553</v>
      </c>
      <c r="C453" s="21" t="s">
        <v>366</v>
      </c>
      <c r="D453" s="108">
        <v>14080</v>
      </c>
      <c r="E453" s="109">
        <f t="shared" si="21"/>
        <v>157325.29999999999</v>
      </c>
      <c r="F453" s="109">
        <f t="shared" si="22"/>
        <v>156031.43599999999</v>
      </c>
      <c r="G453" s="109">
        <f t="shared" si="23"/>
        <v>156031.43599550988</v>
      </c>
      <c r="H453" s="109"/>
    </row>
    <row r="454" spans="1:8" ht="15">
      <c r="A454" s="70" t="s">
        <v>580</v>
      </c>
      <c r="B454" s="70" t="s">
        <v>554</v>
      </c>
      <c r="C454" s="21" t="s">
        <v>366</v>
      </c>
      <c r="D454" s="108">
        <v>16896</v>
      </c>
      <c r="E454" s="109">
        <f t="shared" si="21"/>
        <v>188790.36000000002</v>
      </c>
      <c r="F454" s="109">
        <f t="shared" si="22"/>
        <v>187237.72320000001</v>
      </c>
      <c r="G454" s="109">
        <f t="shared" si="23"/>
        <v>187237.72319461184</v>
      </c>
      <c r="H454" s="109"/>
    </row>
    <row r="455" spans="1:8" ht="15">
      <c r="A455" s="70" t="s">
        <v>580</v>
      </c>
      <c r="B455" s="70" t="s">
        <v>555</v>
      </c>
      <c r="C455" s="21" t="s">
        <v>366</v>
      </c>
      <c r="D455" s="108">
        <v>25600</v>
      </c>
      <c r="E455" s="109">
        <f t="shared" si="21"/>
        <v>286046</v>
      </c>
      <c r="F455" s="109">
        <f t="shared" si="22"/>
        <v>283693.52</v>
      </c>
      <c r="G455" s="109">
        <f t="shared" si="23"/>
        <v>283693.51999183616</v>
      </c>
      <c r="H455" s="109"/>
    </row>
    <row r="456" spans="1:8" ht="15">
      <c r="A456" s="70" t="s">
        <v>580</v>
      </c>
      <c r="B456" s="70" t="s">
        <v>556</v>
      </c>
      <c r="C456" s="21" t="s">
        <v>366</v>
      </c>
      <c r="D456" s="108">
        <v>54656</v>
      </c>
      <c r="E456" s="109">
        <f t="shared" si="21"/>
        <v>610708.21</v>
      </c>
      <c r="F456" s="109">
        <f t="shared" si="22"/>
        <v>605685.66519999993</v>
      </c>
      <c r="G456" s="109">
        <f t="shared" si="23"/>
        <v>605685.66518257011</v>
      </c>
      <c r="H456" s="109"/>
    </row>
    <row r="457" spans="1:8" ht="15">
      <c r="A457" s="70" t="s">
        <v>580</v>
      </c>
      <c r="B457" s="70" t="s">
        <v>557</v>
      </c>
      <c r="C457" s="21" t="s">
        <v>366</v>
      </c>
      <c r="D457" s="108">
        <v>111616</v>
      </c>
      <c r="E457" s="109">
        <f t="shared" si="21"/>
        <v>1247160.56</v>
      </c>
      <c r="F457" s="109">
        <f t="shared" si="22"/>
        <v>1236903.7471999999</v>
      </c>
      <c r="G457" s="109">
        <f t="shared" si="23"/>
        <v>1236903.7471644056</v>
      </c>
      <c r="H457" s="109"/>
    </row>
    <row r="458" spans="1:8" ht="15">
      <c r="A458" s="70" t="s">
        <v>580</v>
      </c>
      <c r="B458" s="70" t="s">
        <v>558</v>
      </c>
      <c r="C458" s="21" t="s">
        <v>366</v>
      </c>
      <c r="D458" s="108">
        <v>143360</v>
      </c>
      <c r="E458" s="109">
        <f t="shared" si="21"/>
        <v>1601857.6</v>
      </c>
      <c r="F458" s="109">
        <f t="shared" si="22"/>
        <v>1588683.7119999998</v>
      </c>
      <c r="G458" s="109">
        <f t="shared" si="23"/>
        <v>1588683.7119542824</v>
      </c>
      <c r="H458" s="109"/>
    </row>
    <row r="459" spans="1:8" ht="15">
      <c r="A459" s="70" t="s">
        <v>580</v>
      </c>
      <c r="B459" s="70" t="s">
        <v>559</v>
      </c>
      <c r="C459" s="21" t="s">
        <v>366</v>
      </c>
      <c r="D459" s="108">
        <v>448000</v>
      </c>
      <c r="E459" s="109">
        <f t="shared" ref="E459:E478" si="24">D459*11.173671875</f>
        <v>5005805</v>
      </c>
      <c r="F459" s="109">
        <f t="shared" ref="F459:F478" si="25">D459*11.081778125</f>
        <v>4964636.5999999996</v>
      </c>
      <c r="G459" s="109">
        <f t="shared" ref="G459:G478" si="26">D459*11.0817781246811</f>
        <v>4964636.599857132</v>
      </c>
      <c r="H459" s="109"/>
    </row>
    <row r="460" spans="1:8" ht="15">
      <c r="A460" s="70" t="s">
        <v>580</v>
      </c>
      <c r="B460" s="70" t="s">
        <v>560</v>
      </c>
      <c r="C460" s="21" t="s">
        <v>366</v>
      </c>
      <c r="D460" s="108">
        <v>9088</v>
      </c>
      <c r="E460" s="109">
        <f t="shared" si="24"/>
        <v>101546.33</v>
      </c>
      <c r="F460" s="109">
        <f t="shared" si="25"/>
        <v>100711.19959999999</v>
      </c>
      <c r="G460" s="109">
        <f t="shared" si="26"/>
        <v>100711.19959710183</v>
      </c>
      <c r="H460" s="109"/>
    </row>
    <row r="461" spans="1:8" ht="15">
      <c r="A461" s="70" t="s">
        <v>580</v>
      </c>
      <c r="B461" s="70" t="s">
        <v>561</v>
      </c>
      <c r="C461" s="21" t="s">
        <v>366</v>
      </c>
      <c r="D461" s="108">
        <v>72832</v>
      </c>
      <c r="E461" s="109">
        <f t="shared" si="24"/>
        <v>813800.87</v>
      </c>
      <c r="F461" s="109">
        <f t="shared" si="25"/>
        <v>807108.06439999992</v>
      </c>
      <c r="G461" s="109">
        <f t="shared" si="26"/>
        <v>807108.06437677378</v>
      </c>
      <c r="H461" s="109"/>
    </row>
    <row r="462" spans="1:8" ht="15">
      <c r="A462" s="70" t="s">
        <v>580</v>
      </c>
      <c r="B462" s="70" t="s">
        <v>562</v>
      </c>
      <c r="C462" s="21" t="s">
        <v>366</v>
      </c>
      <c r="D462" s="108">
        <v>345600</v>
      </c>
      <c r="E462" s="109">
        <f t="shared" si="24"/>
        <v>3861621</v>
      </c>
      <c r="F462" s="109">
        <f t="shared" si="25"/>
        <v>3829862.52</v>
      </c>
      <c r="G462" s="109">
        <f t="shared" si="26"/>
        <v>3829862.5198897878</v>
      </c>
      <c r="H462" s="109"/>
    </row>
    <row r="463" spans="1:8" ht="30">
      <c r="A463" s="70" t="s">
        <v>580</v>
      </c>
      <c r="B463" s="70" t="s">
        <v>563</v>
      </c>
      <c r="C463" s="21" t="s">
        <v>366</v>
      </c>
      <c r="D463" s="108">
        <v>72192</v>
      </c>
      <c r="E463" s="109">
        <f t="shared" si="24"/>
        <v>806649.72</v>
      </c>
      <c r="F463" s="109">
        <f t="shared" si="25"/>
        <v>800015.72639999993</v>
      </c>
      <c r="G463" s="109">
        <f t="shared" si="26"/>
        <v>800015.72637697787</v>
      </c>
      <c r="H463" s="109"/>
    </row>
    <row r="464" spans="1:8" ht="15">
      <c r="A464" s="70" t="s">
        <v>580</v>
      </c>
      <c r="B464" s="70" t="s">
        <v>564</v>
      </c>
      <c r="C464" s="21" t="s">
        <v>366</v>
      </c>
      <c r="D464" s="108">
        <v>737152</v>
      </c>
      <c r="E464" s="109">
        <f t="shared" si="24"/>
        <v>8236694.5700000003</v>
      </c>
      <c r="F464" s="109">
        <f t="shared" si="25"/>
        <v>8168954.9084000001</v>
      </c>
      <c r="G464" s="109">
        <f t="shared" si="26"/>
        <v>8168954.9081649212</v>
      </c>
      <c r="H464" s="109"/>
    </row>
    <row r="465" spans="1:8" ht="30">
      <c r="A465" s="70" t="s">
        <v>580</v>
      </c>
      <c r="B465" s="70" t="s">
        <v>565</v>
      </c>
      <c r="C465" s="21" t="s">
        <v>366</v>
      </c>
      <c r="D465" s="108">
        <v>89600</v>
      </c>
      <c r="E465" s="109">
        <f t="shared" si="24"/>
        <v>1001161</v>
      </c>
      <c r="F465" s="109">
        <f t="shared" si="25"/>
        <v>992927.32</v>
      </c>
      <c r="G465" s="109">
        <f t="shared" si="26"/>
        <v>992927.31997142651</v>
      </c>
      <c r="H465" s="109"/>
    </row>
    <row r="466" spans="1:8" ht="15">
      <c r="A466" s="70" t="s">
        <v>580</v>
      </c>
      <c r="B466" s="70" t="s">
        <v>566</v>
      </c>
      <c r="C466" s="21" t="s">
        <v>366</v>
      </c>
      <c r="D466" s="108">
        <v>97536</v>
      </c>
      <c r="E466" s="109">
        <f t="shared" si="24"/>
        <v>1089835.26</v>
      </c>
      <c r="F466" s="109">
        <f t="shared" si="25"/>
        <v>1080872.3111999999</v>
      </c>
      <c r="G466" s="109">
        <f t="shared" si="26"/>
        <v>1080872.3111688956</v>
      </c>
      <c r="H466" s="109"/>
    </row>
    <row r="467" spans="1:8" ht="15">
      <c r="A467" s="70" t="s">
        <v>580</v>
      </c>
      <c r="B467" s="70" t="s">
        <v>567</v>
      </c>
      <c r="C467" s="21" t="s">
        <v>366</v>
      </c>
      <c r="D467" s="108">
        <v>576000</v>
      </c>
      <c r="E467" s="109">
        <f t="shared" si="24"/>
        <v>6436035</v>
      </c>
      <c r="F467" s="109">
        <f t="shared" si="25"/>
        <v>6383104.2000000002</v>
      </c>
      <c r="G467" s="109">
        <f t="shared" si="26"/>
        <v>6383104.1998163126</v>
      </c>
      <c r="H467" s="109"/>
    </row>
    <row r="468" spans="1:8" ht="15">
      <c r="A468" s="70" t="s">
        <v>580</v>
      </c>
      <c r="B468" s="70" t="s">
        <v>568</v>
      </c>
      <c r="C468" s="21" t="s">
        <v>366</v>
      </c>
      <c r="D468" s="108">
        <v>156416</v>
      </c>
      <c r="E468" s="109">
        <f t="shared" si="24"/>
        <v>1747741.06</v>
      </c>
      <c r="F468" s="109">
        <f t="shared" si="25"/>
        <v>1733367.4072</v>
      </c>
      <c r="G468" s="109">
        <f t="shared" si="26"/>
        <v>1733367.4071501188</v>
      </c>
      <c r="H468" s="109"/>
    </row>
    <row r="469" spans="1:8" ht="15">
      <c r="A469" s="70" t="s">
        <v>580</v>
      </c>
      <c r="B469" s="70" t="s">
        <v>569</v>
      </c>
      <c r="C469" s="21" t="s">
        <v>366</v>
      </c>
      <c r="D469" s="108">
        <v>10624</v>
      </c>
      <c r="E469" s="109">
        <f t="shared" si="24"/>
        <v>118709.09</v>
      </c>
      <c r="F469" s="109">
        <f t="shared" si="25"/>
        <v>117732.81079999999</v>
      </c>
      <c r="G469" s="109">
        <f t="shared" si="26"/>
        <v>117732.810796612</v>
      </c>
      <c r="H469" s="109"/>
    </row>
    <row r="470" spans="1:8" ht="15">
      <c r="A470" s="70" t="s">
        <v>580</v>
      </c>
      <c r="B470" s="70" t="s">
        <v>570</v>
      </c>
      <c r="C470" s="21" t="s">
        <v>366</v>
      </c>
      <c r="D470" s="108">
        <v>64000</v>
      </c>
      <c r="E470" s="109">
        <f t="shared" si="24"/>
        <v>715115</v>
      </c>
      <c r="F470" s="109">
        <f t="shared" si="25"/>
        <v>709233.79999999993</v>
      </c>
      <c r="G470" s="109">
        <f t="shared" si="26"/>
        <v>709233.79997959035</v>
      </c>
      <c r="H470" s="109"/>
    </row>
    <row r="471" spans="1:8" ht="15">
      <c r="A471" s="70" t="s">
        <v>580</v>
      </c>
      <c r="B471" s="70" t="s">
        <v>571</v>
      </c>
      <c r="C471" s="21" t="s">
        <v>366</v>
      </c>
      <c r="D471" s="108">
        <v>66560</v>
      </c>
      <c r="E471" s="109">
        <f t="shared" si="24"/>
        <v>743719.6</v>
      </c>
      <c r="F471" s="109">
        <f t="shared" si="25"/>
        <v>737603.152</v>
      </c>
      <c r="G471" s="109">
        <f t="shared" si="26"/>
        <v>737603.151978774</v>
      </c>
      <c r="H471" s="109"/>
    </row>
    <row r="472" spans="1:8" ht="15">
      <c r="A472" s="70" t="s">
        <v>580</v>
      </c>
      <c r="B472" s="70" t="s">
        <v>572</v>
      </c>
      <c r="C472" s="21" t="s">
        <v>366</v>
      </c>
      <c r="D472" s="108">
        <v>2432</v>
      </c>
      <c r="E472" s="109">
        <f t="shared" si="24"/>
        <v>27174.37</v>
      </c>
      <c r="F472" s="109">
        <f t="shared" si="25"/>
        <v>26950.884399999999</v>
      </c>
      <c r="G472" s="109">
        <f t="shared" si="26"/>
        <v>26950.884399224433</v>
      </c>
      <c r="H472" s="109"/>
    </row>
    <row r="473" spans="1:8" ht="15">
      <c r="A473" s="70" t="s">
        <v>580</v>
      </c>
      <c r="B473" s="70" t="s">
        <v>573</v>
      </c>
      <c r="C473" s="21" t="s">
        <v>366</v>
      </c>
      <c r="D473" s="108">
        <v>13568</v>
      </c>
      <c r="E473" s="109">
        <f t="shared" si="24"/>
        <v>151604.38</v>
      </c>
      <c r="F473" s="109">
        <f t="shared" si="25"/>
        <v>150357.5656</v>
      </c>
      <c r="G473" s="109">
        <f t="shared" si="26"/>
        <v>150357.56559567316</v>
      </c>
      <c r="H473" s="109"/>
    </row>
    <row r="474" spans="1:8" ht="15">
      <c r="A474" s="70" t="s">
        <v>580</v>
      </c>
      <c r="B474" s="70" t="s">
        <v>574</v>
      </c>
      <c r="C474" s="21" t="s">
        <v>366</v>
      </c>
      <c r="D474" s="108">
        <v>97280</v>
      </c>
      <c r="E474" s="109">
        <f t="shared" si="24"/>
        <v>1086974.8</v>
      </c>
      <c r="F474" s="109">
        <f t="shared" si="25"/>
        <v>1078035.3759999999</v>
      </c>
      <c r="G474" s="109">
        <f t="shared" si="26"/>
        <v>1078035.3759689773</v>
      </c>
      <c r="H474" s="109"/>
    </row>
    <row r="475" spans="1:8" ht="15">
      <c r="A475" s="70" t="s">
        <v>580</v>
      </c>
      <c r="B475" s="70" t="s">
        <v>575</v>
      </c>
      <c r="C475" s="21" t="s">
        <v>366</v>
      </c>
      <c r="D475" s="108">
        <v>552960</v>
      </c>
      <c r="E475" s="109">
        <f t="shared" si="24"/>
        <v>6178593.5999999996</v>
      </c>
      <c r="F475" s="109">
        <f t="shared" si="25"/>
        <v>6127780.0319999997</v>
      </c>
      <c r="G475" s="109">
        <f t="shared" si="26"/>
        <v>6127780.0318236602</v>
      </c>
      <c r="H475" s="109"/>
    </row>
    <row r="476" spans="1:8" ht="45">
      <c r="A476" s="70" t="s">
        <v>580</v>
      </c>
      <c r="B476" s="70" t="s">
        <v>576</v>
      </c>
      <c r="C476" s="21" t="s">
        <v>366</v>
      </c>
      <c r="D476" s="108">
        <v>134912</v>
      </c>
      <c r="E476" s="109">
        <f t="shared" si="24"/>
        <v>1507462.42</v>
      </c>
      <c r="F476" s="109">
        <f t="shared" si="25"/>
        <v>1495064.8503999999</v>
      </c>
      <c r="G476" s="109">
        <f t="shared" si="26"/>
        <v>1495064.8503569765</v>
      </c>
      <c r="H476" s="109"/>
    </row>
    <row r="477" spans="1:8" ht="30">
      <c r="A477" s="70" t="s">
        <v>580</v>
      </c>
      <c r="B477" s="70" t="s">
        <v>577</v>
      </c>
      <c r="C477" s="21" t="s">
        <v>366</v>
      </c>
      <c r="D477" s="108">
        <v>112896</v>
      </c>
      <c r="E477" s="109">
        <f t="shared" si="24"/>
        <v>1261462.8600000001</v>
      </c>
      <c r="F477" s="109">
        <f t="shared" si="25"/>
        <v>1251088.4231999998</v>
      </c>
      <c r="G477" s="109">
        <f t="shared" si="26"/>
        <v>1251088.4231639975</v>
      </c>
      <c r="H477" s="109"/>
    </row>
    <row r="478" spans="1:8" ht="75">
      <c r="A478" s="70" t="s">
        <v>580</v>
      </c>
      <c r="B478" s="70" t="s">
        <v>581</v>
      </c>
      <c r="C478" s="21" t="s">
        <v>366</v>
      </c>
      <c r="D478" s="108">
        <v>649216</v>
      </c>
      <c r="E478" s="109">
        <f t="shared" si="24"/>
        <v>7254126.5600000005</v>
      </c>
      <c r="F478" s="109">
        <f t="shared" si="25"/>
        <v>7194467.6672</v>
      </c>
      <c r="G478" s="109">
        <f t="shared" si="26"/>
        <v>7194467.6669929642</v>
      </c>
      <c r="H478" s="109"/>
    </row>
    <row r="479" spans="1:8" ht="15">
      <c r="A479" s="36" t="s">
        <v>63</v>
      </c>
      <c r="B479" s="70"/>
      <c r="C479" s="21"/>
      <c r="D479" s="108">
        <f>SUM(D266:D478)</f>
        <v>31360000</v>
      </c>
      <c r="E479" s="109">
        <f t="shared" ref="E479:G479" si="27">SUM(E266:E478)</f>
        <v>350406350.00000018</v>
      </c>
      <c r="F479" s="109">
        <f t="shared" si="27"/>
        <v>347524561.99999988</v>
      </c>
      <c r="G479" s="109">
        <f t="shared" si="27"/>
        <v>347524561.98999935</v>
      </c>
      <c r="H479" s="109">
        <f>F479-G479</f>
        <v>1.0000526905059814E-2</v>
      </c>
    </row>
    <row r="480" spans="1:8" ht="15">
      <c r="A480" s="22"/>
      <c r="B480" s="110"/>
      <c r="C480" s="22"/>
      <c r="D480" s="111"/>
      <c r="E480" s="112">
        <v>350406350</v>
      </c>
      <c r="F480" s="112">
        <v>347524562</v>
      </c>
      <c r="G480" s="112">
        <v>347524561.99000001</v>
      </c>
      <c r="H480" s="112">
        <v>9.9999904632568359E-3</v>
      </c>
    </row>
    <row r="481" spans="1:8">
      <c r="A481" s="7"/>
      <c r="B481" s="113"/>
      <c r="C481" s="7"/>
      <c r="D481" s="114"/>
      <c r="E481" s="115">
        <f>E480/D479</f>
        <v>11.173671875</v>
      </c>
      <c r="F481" s="115">
        <f>F480/D479</f>
        <v>11.081778125</v>
      </c>
      <c r="G481" s="115">
        <f>G480/D479</f>
        <v>11.081778124681122</v>
      </c>
      <c r="H481" s="115"/>
    </row>
    <row r="482" spans="1:8">
      <c r="A482" s="7"/>
      <c r="B482" s="113"/>
      <c r="C482" s="7"/>
      <c r="D482" s="114"/>
      <c r="E482" s="115">
        <f>E479-E480</f>
        <v>0</v>
      </c>
      <c r="F482" s="115">
        <f t="shared" ref="F482:H482" si="28">F479-F480</f>
        <v>0</v>
      </c>
      <c r="G482" s="115">
        <f t="shared" si="28"/>
        <v>-6.5565109252929688E-7</v>
      </c>
      <c r="H482" s="115">
        <f t="shared" si="28"/>
        <v>5.3644180297851563E-7</v>
      </c>
    </row>
    <row r="483" spans="1:8">
      <c r="A483" s="7"/>
      <c r="B483" s="113"/>
      <c r="C483" s="7"/>
      <c r="D483" s="114"/>
      <c r="E483" s="114"/>
      <c r="F483" s="114"/>
      <c r="G483" s="114"/>
      <c r="H483" s="114"/>
    </row>
    <row r="484" spans="1:8" ht="15">
      <c r="A484" s="182" t="s">
        <v>205</v>
      </c>
      <c r="B484" s="182" t="s">
        <v>180</v>
      </c>
      <c r="C484" s="182"/>
      <c r="D484" s="182"/>
      <c r="E484" s="183" t="s">
        <v>181</v>
      </c>
      <c r="F484" s="184"/>
      <c r="G484" s="184"/>
      <c r="H484" s="185"/>
    </row>
    <row r="485" spans="1:8" ht="86.4">
      <c r="A485" s="182"/>
      <c r="B485" s="97" t="s">
        <v>182</v>
      </c>
      <c r="C485" s="97" t="s">
        <v>183</v>
      </c>
      <c r="D485" s="53" t="s">
        <v>362</v>
      </c>
      <c r="E485" s="97" t="s">
        <v>2</v>
      </c>
      <c r="F485" s="97" t="s">
        <v>3</v>
      </c>
      <c r="G485" s="97" t="s">
        <v>579</v>
      </c>
      <c r="H485" s="97" t="s">
        <v>86</v>
      </c>
    </row>
    <row r="486" spans="1:8" ht="30">
      <c r="A486" s="70" t="s">
        <v>582</v>
      </c>
      <c r="B486" s="70" t="s">
        <v>365</v>
      </c>
      <c r="C486" s="21" t="s">
        <v>366</v>
      </c>
      <c r="D486" s="108">
        <v>350</v>
      </c>
      <c r="E486" s="109">
        <f>D486*366.381288614298</f>
        <v>128233.45101500431</v>
      </c>
      <c r="F486" s="109">
        <f>D486*438.42640776699</f>
        <v>153449.24271844651</v>
      </c>
      <c r="G486" s="109">
        <f>D486*438.417273830538</f>
        <v>153446.04584068831</v>
      </c>
      <c r="H486" s="109"/>
    </row>
    <row r="487" spans="1:8" ht="30">
      <c r="A487" s="70" t="s">
        <v>582</v>
      </c>
      <c r="B487" s="70" t="s">
        <v>367</v>
      </c>
      <c r="C487" s="21" t="s">
        <v>366</v>
      </c>
      <c r="D487" s="108">
        <v>400</v>
      </c>
      <c r="E487" s="109">
        <f t="shared" ref="E487:E550" si="29">D487*366.381288614298</f>
        <v>146552.51544571921</v>
      </c>
      <c r="F487" s="109">
        <f t="shared" ref="F487:F550" si="30">D487*438.42640776699</f>
        <v>175370.56310679601</v>
      </c>
      <c r="G487" s="109">
        <f t="shared" ref="G487:G550" si="31">D487*438.417273830538</f>
        <v>175366.90953221521</v>
      </c>
      <c r="H487" s="109"/>
    </row>
    <row r="488" spans="1:8" ht="30">
      <c r="A488" s="70" t="s">
        <v>582</v>
      </c>
      <c r="B488" s="70" t="s">
        <v>369</v>
      </c>
      <c r="C488" s="21" t="s">
        <v>366</v>
      </c>
      <c r="D488" s="108">
        <v>150</v>
      </c>
      <c r="E488" s="109">
        <f t="shared" si="29"/>
        <v>54957.193292144701</v>
      </c>
      <c r="F488" s="109">
        <f t="shared" si="30"/>
        <v>65763.961165048502</v>
      </c>
      <c r="G488" s="109">
        <f t="shared" si="31"/>
        <v>65762.591074580705</v>
      </c>
      <c r="H488" s="109"/>
    </row>
    <row r="489" spans="1:8" ht="30">
      <c r="A489" s="70" t="s">
        <v>582</v>
      </c>
      <c r="B489" s="70" t="s">
        <v>371</v>
      </c>
      <c r="C489" s="21" t="s">
        <v>366</v>
      </c>
      <c r="D489" s="108">
        <v>400</v>
      </c>
      <c r="E489" s="109">
        <f t="shared" si="29"/>
        <v>146552.51544571921</v>
      </c>
      <c r="F489" s="109">
        <f t="shared" si="30"/>
        <v>175370.56310679601</v>
      </c>
      <c r="G489" s="109">
        <f t="shared" si="31"/>
        <v>175366.90953221521</v>
      </c>
      <c r="H489" s="109"/>
    </row>
    <row r="490" spans="1:8" ht="30">
      <c r="A490" s="70" t="s">
        <v>582</v>
      </c>
      <c r="B490" s="70" t="s">
        <v>372</v>
      </c>
      <c r="C490" s="21" t="s">
        <v>366</v>
      </c>
      <c r="D490" s="108">
        <v>350</v>
      </c>
      <c r="E490" s="109">
        <f t="shared" si="29"/>
        <v>128233.45101500431</v>
      </c>
      <c r="F490" s="109">
        <f t="shared" si="30"/>
        <v>153449.24271844651</v>
      </c>
      <c r="G490" s="109">
        <f t="shared" si="31"/>
        <v>153446.04584068831</v>
      </c>
      <c r="H490" s="109"/>
    </row>
    <row r="491" spans="1:8" ht="30">
      <c r="A491" s="70" t="s">
        <v>582</v>
      </c>
      <c r="B491" s="70" t="s">
        <v>377</v>
      </c>
      <c r="C491" s="21" t="s">
        <v>366</v>
      </c>
      <c r="D491" s="108">
        <v>1000</v>
      </c>
      <c r="E491" s="109">
        <f t="shared" si="29"/>
        <v>366381.28861429798</v>
      </c>
      <c r="F491" s="109">
        <f t="shared" si="30"/>
        <v>438426.40776699001</v>
      </c>
      <c r="G491" s="109">
        <f t="shared" si="31"/>
        <v>438417.27383053803</v>
      </c>
      <c r="H491" s="109"/>
    </row>
    <row r="492" spans="1:8" ht="30">
      <c r="A492" s="70" t="s">
        <v>582</v>
      </c>
      <c r="B492" s="70" t="s">
        <v>378</v>
      </c>
      <c r="C492" s="21" t="s">
        <v>366</v>
      </c>
      <c r="D492" s="108">
        <v>150</v>
      </c>
      <c r="E492" s="109">
        <f t="shared" si="29"/>
        <v>54957.193292144701</v>
      </c>
      <c r="F492" s="109">
        <f t="shared" si="30"/>
        <v>65763.961165048502</v>
      </c>
      <c r="G492" s="109">
        <f t="shared" si="31"/>
        <v>65762.591074580705</v>
      </c>
      <c r="H492" s="109"/>
    </row>
    <row r="493" spans="1:8" ht="30">
      <c r="A493" s="70" t="s">
        <v>582</v>
      </c>
      <c r="B493" s="70" t="s">
        <v>379</v>
      </c>
      <c r="C493" s="21" t="s">
        <v>366</v>
      </c>
      <c r="D493" s="108">
        <v>550</v>
      </c>
      <c r="E493" s="109">
        <f t="shared" si="29"/>
        <v>201509.7087378639</v>
      </c>
      <c r="F493" s="109">
        <f t="shared" si="30"/>
        <v>241134.52427184451</v>
      </c>
      <c r="G493" s="109">
        <f t="shared" si="31"/>
        <v>241129.50060679592</v>
      </c>
      <c r="H493" s="109"/>
    </row>
    <row r="494" spans="1:8" ht="30">
      <c r="A494" s="70" t="s">
        <v>582</v>
      </c>
      <c r="B494" s="70" t="s">
        <v>383</v>
      </c>
      <c r="C494" s="21" t="s">
        <v>366</v>
      </c>
      <c r="D494" s="108">
        <v>350</v>
      </c>
      <c r="E494" s="109">
        <f t="shared" si="29"/>
        <v>128233.45101500431</v>
      </c>
      <c r="F494" s="109">
        <f t="shared" si="30"/>
        <v>153449.24271844651</v>
      </c>
      <c r="G494" s="109">
        <f t="shared" si="31"/>
        <v>153446.04584068831</v>
      </c>
      <c r="H494" s="109"/>
    </row>
    <row r="495" spans="1:8" ht="30">
      <c r="A495" s="70" t="s">
        <v>582</v>
      </c>
      <c r="B495" s="70" t="s">
        <v>385</v>
      </c>
      <c r="C495" s="21" t="s">
        <v>366</v>
      </c>
      <c r="D495" s="108">
        <v>150</v>
      </c>
      <c r="E495" s="109">
        <f t="shared" si="29"/>
        <v>54957.193292144701</v>
      </c>
      <c r="F495" s="109">
        <f t="shared" si="30"/>
        <v>65763.961165048502</v>
      </c>
      <c r="G495" s="109">
        <f t="shared" si="31"/>
        <v>65762.591074580705</v>
      </c>
      <c r="H495" s="109"/>
    </row>
    <row r="496" spans="1:8" ht="30">
      <c r="A496" s="70" t="s">
        <v>582</v>
      </c>
      <c r="B496" s="70" t="s">
        <v>389</v>
      </c>
      <c r="C496" s="21" t="s">
        <v>366</v>
      </c>
      <c r="D496" s="108">
        <v>550</v>
      </c>
      <c r="E496" s="109">
        <f t="shared" si="29"/>
        <v>201509.7087378639</v>
      </c>
      <c r="F496" s="109">
        <f t="shared" si="30"/>
        <v>241134.52427184451</v>
      </c>
      <c r="G496" s="109">
        <f t="shared" si="31"/>
        <v>241129.50060679592</v>
      </c>
      <c r="H496" s="109"/>
    </row>
    <row r="497" spans="1:8" ht="30">
      <c r="A497" s="70" t="s">
        <v>582</v>
      </c>
      <c r="B497" s="70" t="s">
        <v>393</v>
      </c>
      <c r="C497" s="21" t="s">
        <v>366</v>
      </c>
      <c r="D497" s="108">
        <v>200</v>
      </c>
      <c r="E497" s="109">
        <f t="shared" si="29"/>
        <v>73276.257722859606</v>
      </c>
      <c r="F497" s="109">
        <f t="shared" si="30"/>
        <v>87685.281553398003</v>
      </c>
      <c r="G497" s="109">
        <f t="shared" si="31"/>
        <v>87683.454766107607</v>
      </c>
      <c r="H497" s="109"/>
    </row>
    <row r="498" spans="1:8" ht="30">
      <c r="A498" s="70" t="s">
        <v>582</v>
      </c>
      <c r="B498" s="70" t="s">
        <v>394</v>
      </c>
      <c r="C498" s="21" t="s">
        <v>366</v>
      </c>
      <c r="D498" s="108">
        <v>200</v>
      </c>
      <c r="E498" s="109">
        <f t="shared" si="29"/>
        <v>73276.257722859606</v>
      </c>
      <c r="F498" s="109">
        <f t="shared" si="30"/>
        <v>87685.281553398003</v>
      </c>
      <c r="G498" s="109">
        <f t="shared" si="31"/>
        <v>87683.454766107607</v>
      </c>
      <c r="H498" s="109"/>
    </row>
    <row r="499" spans="1:8" ht="30">
      <c r="A499" s="70" t="s">
        <v>582</v>
      </c>
      <c r="B499" s="70" t="s">
        <v>395</v>
      </c>
      <c r="C499" s="21" t="s">
        <v>366</v>
      </c>
      <c r="D499" s="108">
        <v>400</v>
      </c>
      <c r="E499" s="109">
        <f t="shared" si="29"/>
        <v>146552.51544571921</v>
      </c>
      <c r="F499" s="109">
        <f t="shared" si="30"/>
        <v>175370.56310679601</v>
      </c>
      <c r="G499" s="109">
        <f t="shared" si="31"/>
        <v>175366.90953221521</v>
      </c>
      <c r="H499" s="109"/>
    </row>
    <row r="500" spans="1:8" ht="30">
      <c r="A500" s="70" t="s">
        <v>582</v>
      </c>
      <c r="B500" s="70" t="s">
        <v>398</v>
      </c>
      <c r="C500" s="21" t="s">
        <v>366</v>
      </c>
      <c r="D500" s="108">
        <v>350</v>
      </c>
      <c r="E500" s="109">
        <f t="shared" si="29"/>
        <v>128233.45101500431</v>
      </c>
      <c r="F500" s="109">
        <f t="shared" si="30"/>
        <v>153449.24271844651</v>
      </c>
      <c r="G500" s="109">
        <f t="shared" si="31"/>
        <v>153446.04584068831</v>
      </c>
      <c r="H500" s="109"/>
    </row>
    <row r="501" spans="1:8" ht="30">
      <c r="A501" s="70" t="s">
        <v>582</v>
      </c>
      <c r="B501" s="70" t="s">
        <v>399</v>
      </c>
      <c r="C501" s="21" t="s">
        <v>366</v>
      </c>
      <c r="D501" s="108">
        <v>150</v>
      </c>
      <c r="E501" s="109">
        <f t="shared" si="29"/>
        <v>54957.193292144701</v>
      </c>
      <c r="F501" s="109">
        <f t="shared" si="30"/>
        <v>65763.961165048502</v>
      </c>
      <c r="G501" s="109">
        <f t="shared" si="31"/>
        <v>65762.591074580705</v>
      </c>
      <c r="H501" s="109"/>
    </row>
    <row r="502" spans="1:8" ht="30">
      <c r="A502" s="70" t="s">
        <v>582</v>
      </c>
      <c r="B502" s="70" t="s">
        <v>401</v>
      </c>
      <c r="C502" s="21" t="s">
        <v>366</v>
      </c>
      <c r="D502" s="108">
        <v>350</v>
      </c>
      <c r="E502" s="109">
        <f t="shared" si="29"/>
        <v>128233.45101500431</v>
      </c>
      <c r="F502" s="109">
        <f t="shared" si="30"/>
        <v>153449.24271844651</v>
      </c>
      <c r="G502" s="109">
        <f t="shared" si="31"/>
        <v>153446.04584068831</v>
      </c>
      <c r="H502" s="109"/>
    </row>
    <row r="503" spans="1:8" ht="30">
      <c r="A503" s="70" t="s">
        <v>582</v>
      </c>
      <c r="B503" s="70" t="s">
        <v>402</v>
      </c>
      <c r="C503" s="21" t="s">
        <v>366</v>
      </c>
      <c r="D503" s="108">
        <v>200</v>
      </c>
      <c r="E503" s="109">
        <f t="shared" si="29"/>
        <v>73276.257722859606</v>
      </c>
      <c r="F503" s="109">
        <f t="shared" si="30"/>
        <v>87685.281553398003</v>
      </c>
      <c r="G503" s="109">
        <f t="shared" si="31"/>
        <v>87683.454766107607</v>
      </c>
      <c r="H503" s="109"/>
    </row>
    <row r="504" spans="1:8" ht="30">
      <c r="A504" s="70" t="s">
        <v>582</v>
      </c>
      <c r="B504" s="70" t="s">
        <v>403</v>
      </c>
      <c r="C504" s="21" t="s">
        <v>366</v>
      </c>
      <c r="D504" s="108">
        <v>100</v>
      </c>
      <c r="E504" s="109">
        <f t="shared" si="29"/>
        <v>36638.128861429803</v>
      </c>
      <c r="F504" s="109">
        <f t="shared" si="30"/>
        <v>43842.640776699001</v>
      </c>
      <c r="G504" s="109">
        <f t="shared" si="31"/>
        <v>43841.727383053803</v>
      </c>
      <c r="H504" s="109"/>
    </row>
    <row r="505" spans="1:8" ht="30">
      <c r="A505" s="70" t="s">
        <v>582</v>
      </c>
      <c r="B505" s="70" t="s">
        <v>404</v>
      </c>
      <c r="C505" s="21" t="s">
        <v>366</v>
      </c>
      <c r="D505" s="108">
        <v>150</v>
      </c>
      <c r="E505" s="109">
        <f t="shared" si="29"/>
        <v>54957.193292144701</v>
      </c>
      <c r="F505" s="109">
        <f t="shared" si="30"/>
        <v>65763.961165048502</v>
      </c>
      <c r="G505" s="109">
        <f t="shared" si="31"/>
        <v>65762.591074580705</v>
      </c>
      <c r="H505" s="109"/>
    </row>
    <row r="506" spans="1:8" ht="30">
      <c r="A506" s="70" t="s">
        <v>582</v>
      </c>
      <c r="B506" s="70" t="s">
        <v>405</v>
      </c>
      <c r="C506" s="21" t="s">
        <v>366</v>
      </c>
      <c r="D506" s="108">
        <v>150</v>
      </c>
      <c r="E506" s="109">
        <f t="shared" si="29"/>
        <v>54957.193292144701</v>
      </c>
      <c r="F506" s="109">
        <f t="shared" si="30"/>
        <v>65763.961165048502</v>
      </c>
      <c r="G506" s="109">
        <f t="shared" si="31"/>
        <v>65762.591074580705</v>
      </c>
      <c r="H506" s="109"/>
    </row>
    <row r="507" spans="1:8" ht="30">
      <c r="A507" s="70" t="s">
        <v>582</v>
      </c>
      <c r="B507" s="70" t="s">
        <v>406</v>
      </c>
      <c r="C507" s="21" t="s">
        <v>366</v>
      </c>
      <c r="D507" s="108">
        <v>150</v>
      </c>
      <c r="E507" s="109">
        <f t="shared" si="29"/>
        <v>54957.193292144701</v>
      </c>
      <c r="F507" s="109">
        <f t="shared" si="30"/>
        <v>65763.961165048502</v>
      </c>
      <c r="G507" s="109">
        <f t="shared" si="31"/>
        <v>65762.591074580705</v>
      </c>
      <c r="H507" s="109"/>
    </row>
    <row r="508" spans="1:8" ht="30">
      <c r="A508" s="70" t="s">
        <v>582</v>
      </c>
      <c r="B508" s="70" t="s">
        <v>407</v>
      </c>
      <c r="C508" s="21" t="s">
        <v>366</v>
      </c>
      <c r="D508" s="108">
        <v>200</v>
      </c>
      <c r="E508" s="109">
        <f t="shared" si="29"/>
        <v>73276.257722859606</v>
      </c>
      <c r="F508" s="109">
        <f t="shared" si="30"/>
        <v>87685.281553398003</v>
      </c>
      <c r="G508" s="109">
        <f t="shared" si="31"/>
        <v>87683.454766107607</v>
      </c>
      <c r="H508" s="109"/>
    </row>
    <row r="509" spans="1:8" ht="30">
      <c r="A509" s="70" t="s">
        <v>582</v>
      </c>
      <c r="B509" s="70" t="s">
        <v>408</v>
      </c>
      <c r="C509" s="21" t="s">
        <v>366</v>
      </c>
      <c r="D509" s="108">
        <v>150</v>
      </c>
      <c r="E509" s="109">
        <f t="shared" si="29"/>
        <v>54957.193292144701</v>
      </c>
      <c r="F509" s="109">
        <f t="shared" si="30"/>
        <v>65763.961165048502</v>
      </c>
      <c r="G509" s="109">
        <f t="shared" si="31"/>
        <v>65762.591074580705</v>
      </c>
      <c r="H509" s="109"/>
    </row>
    <row r="510" spans="1:8" ht="30">
      <c r="A510" s="70" t="s">
        <v>582</v>
      </c>
      <c r="B510" s="70" t="s">
        <v>409</v>
      </c>
      <c r="C510" s="21" t="s">
        <v>366</v>
      </c>
      <c r="D510" s="108">
        <v>150</v>
      </c>
      <c r="E510" s="109">
        <f t="shared" si="29"/>
        <v>54957.193292144701</v>
      </c>
      <c r="F510" s="109">
        <f t="shared" si="30"/>
        <v>65763.961165048502</v>
      </c>
      <c r="G510" s="109">
        <f t="shared" si="31"/>
        <v>65762.591074580705</v>
      </c>
      <c r="H510" s="109"/>
    </row>
    <row r="511" spans="1:8" ht="30">
      <c r="A511" s="70" t="s">
        <v>582</v>
      </c>
      <c r="B511" s="70" t="s">
        <v>410</v>
      </c>
      <c r="C511" s="21" t="s">
        <v>366</v>
      </c>
      <c r="D511" s="108">
        <v>200</v>
      </c>
      <c r="E511" s="109">
        <f t="shared" si="29"/>
        <v>73276.257722859606</v>
      </c>
      <c r="F511" s="109">
        <f t="shared" si="30"/>
        <v>87685.281553398003</v>
      </c>
      <c r="G511" s="109">
        <f t="shared" si="31"/>
        <v>87683.454766107607</v>
      </c>
      <c r="H511" s="109"/>
    </row>
    <row r="512" spans="1:8" ht="30">
      <c r="A512" s="70" t="s">
        <v>582</v>
      </c>
      <c r="B512" s="70" t="s">
        <v>412</v>
      </c>
      <c r="C512" s="21" t="s">
        <v>366</v>
      </c>
      <c r="D512" s="108">
        <v>150</v>
      </c>
      <c r="E512" s="109">
        <f t="shared" si="29"/>
        <v>54957.193292144701</v>
      </c>
      <c r="F512" s="109">
        <f t="shared" si="30"/>
        <v>65763.961165048502</v>
      </c>
      <c r="G512" s="109">
        <f t="shared" si="31"/>
        <v>65762.591074580705</v>
      </c>
      <c r="H512" s="109"/>
    </row>
    <row r="513" spans="1:8" ht="30">
      <c r="A513" s="70" t="s">
        <v>582</v>
      </c>
      <c r="B513" s="70" t="s">
        <v>413</v>
      </c>
      <c r="C513" s="21" t="s">
        <v>366</v>
      </c>
      <c r="D513" s="108">
        <v>150</v>
      </c>
      <c r="E513" s="109">
        <f t="shared" si="29"/>
        <v>54957.193292144701</v>
      </c>
      <c r="F513" s="109">
        <f t="shared" si="30"/>
        <v>65763.961165048502</v>
      </c>
      <c r="G513" s="109">
        <f t="shared" si="31"/>
        <v>65762.591074580705</v>
      </c>
      <c r="H513" s="109"/>
    </row>
    <row r="514" spans="1:8" ht="30">
      <c r="A514" s="70" t="s">
        <v>582</v>
      </c>
      <c r="B514" s="70" t="s">
        <v>415</v>
      </c>
      <c r="C514" s="21" t="s">
        <v>366</v>
      </c>
      <c r="D514" s="108">
        <v>500</v>
      </c>
      <c r="E514" s="109">
        <f t="shared" si="29"/>
        <v>183190.64430714899</v>
      </c>
      <c r="F514" s="109">
        <f t="shared" si="30"/>
        <v>219213.20388349501</v>
      </c>
      <c r="G514" s="109">
        <f t="shared" si="31"/>
        <v>219208.63691526902</v>
      </c>
      <c r="H514" s="109"/>
    </row>
    <row r="515" spans="1:8" ht="30">
      <c r="A515" s="70" t="s">
        <v>582</v>
      </c>
      <c r="B515" s="70" t="s">
        <v>416</v>
      </c>
      <c r="C515" s="21" t="s">
        <v>366</v>
      </c>
      <c r="D515" s="108">
        <v>1650</v>
      </c>
      <c r="E515" s="109">
        <f t="shared" si="29"/>
        <v>604529.12621359166</v>
      </c>
      <c r="F515" s="109">
        <f t="shared" si="30"/>
        <v>723403.57281553349</v>
      </c>
      <c r="G515" s="109">
        <f t="shared" si="31"/>
        <v>723388.50182038778</v>
      </c>
      <c r="H515" s="109"/>
    </row>
    <row r="516" spans="1:8" ht="30">
      <c r="A516" s="70" t="s">
        <v>582</v>
      </c>
      <c r="B516" s="70" t="s">
        <v>417</v>
      </c>
      <c r="C516" s="21" t="s">
        <v>366</v>
      </c>
      <c r="D516" s="108">
        <v>150</v>
      </c>
      <c r="E516" s="109">
        <f t="shared" si="29"/>
        <v>54957.193292144701</v>
      </c>
      <c r="F516" s="109">
        <f t="shared" si="30"/>
        <v>65763.961165048502</v>
      </c>
      <c r="G516" s="109">
        <f t="shared" si="31"/>
        <v>65762.591074580705</v>
      </c>
      <c r="H516" s="109"/>
    </row>
    <row r="517" spans="1:8" ht="30">
      <c r="A517" s="70" t="s">
        <v>582</v>
      </c>
      <c r="B517" s="70" t="s">
        <v>418</v>
      </c>
      <c r="C517" s="21" t="s">
        <v>366</v>
      </c>
      <c r="D517" s="108">
        <v>150</v>
      </c>
      <c r="E517" s="109">
        <f t="shared" si="29"/>
        <v>54957.193292144701</v>
      </c>
      <c r="F517" s="109">
        <f t="shared" si="30"/>
        <v>65763.961165048502</v>
      </c>
      <c r="G517" s="109">
        <f t="shared" si="31"/>
        <v>65762.591074580705</v>
      </c>
      <c r="H517" s="109"/>
    </row>
    <row r="518" spans="1:8" ht="30">
      <c r="A518" s="70" t="s">
        <v>582</v>
      </c>
      <c r="B518" s="70" t="s">
        <v>421</v>
      </c>
      <c r="C518" s="21" t="s">
        <v>366</v>
      </c>
      <c r="D518" s="108">
        <v>700</v>
      </c>
      <c r="E518" s="109">
        <f t="shared" si="29"/>
        <v>256466.90203000861</v>
      </c>
      <c r="F518" s="109">
        <f t="shared" si="30"/>
        <v>306898.48543689301</v>
      </c>
      <c r="G518" s="109">
        <f t="shared" si="31"/>
        <v>306892.09168137662</v>
      </c>
      <c r="H518" s="109"/>
    </row>
    <row r="519" spans="1:8" ht="30">
      <c r="A519" s="70" t="s">
        <v>582</v>
      </c>
      <c r="B519" s="70" t="s">
        <v>422</v>
      </c>
      <c r="C519" s="21" t="s">
        <v>366</v>
      </c>
      <c r="D519" s="108">
        <v>150</v>
      </c>
      <c r="E519" s="109">
        <f t="shared" si="29"/>
        <v>54957.193292144701</v>
      </c>
      <c r="F519" s="109">
        <f t="shared" si="30"/>
        <v>65763.961165048502</v>
      </c>
      <c r="G519" s="109">
        <f t="shared" si="31"/>
        <v>65762.591074580705</v>
      </c>
      <c r="H519" s="109"/>
    </row>
    <row r="520" spans="1:8" ht="30">
      <c r="A520" s="70" t="s">
        <v>582</v>
      </c>
      <c r="B520" s="70" t="s">
        <v>431</v>
      </c>
      <c r="C520" s="21" t="s">
        <v>366</v>
      </c>
      <c r="D520" s="108">
        <v>350</v>
      </c>
      <c r="E520" s="109">
        <f t="shared" si="29"/>
        <v>128233.45101500431</v>
      </c>
      <c r="F520" s="109">
        <f t="shared" si="30"/>
        <v>153449.24271844651</v>
      </c>
      <c r="G520" s="109">
        <f t="shared" si="31"/>
        <v>153446.04584068831</v>
      </c>
      <c r="H520" s="109"/>
    </row>
    <row r="521" spans="1:8" ht="30">
      <c r="A521" s="70" t="s">
        <v>582</v>
      </c>
      <c r="B521" s="70" t="s">
        <v>434</v>
      </c>
      <c r="C521" s="21" t="s">
        <v>366</v>
      </c>
      <c r="D521" s="108">
        <v>150</v>
      </c>
      <c r="E521" s="109">
        <f t="shared" si="29"/>
        <v>54957.193292144701</v>
      </c>
      <c r="F521" s="109">
        <f t="shared" si="30"/>
        <v>65763.961165048502</v>
      </c>
      <c r="G521" s="109">
        <f t="shared" si="31"/>
        <v>65762.591074580705</v>
      </c>
      <c r="H521" s="109"/>
    </row>
    <row r="522" spans="1:8" ht="30">
      <c r="A522" s="70" t="s">
        <v>582</v>
      </c>
      <c r="B522" s="70" t="s">
        <v>435</v>
      </c>
      <c r="C522" s="21" t="s">
        <v>366</v>
      </c>
      <c r="D522" s="108">
        <v>150</v>
      </c>
      <c r="E522" s="109">
        <f t="shared" si="29"/>
        <v>54957.193292144701</v>
      </c>
      <c r="F522" s="109">
        <f t="shared" si="30"/>
        <v>65763.961165048502</v>
      </c>
      <c r="G522" s="109">
        <f t="shared" si="31"/>
        <v>65762.591074580705</v>
      </c>
      <c r="H522" s="109"/>
    </row>
    <row r="523" spans="1:8" ht="30">
      <c r="A523" s="70" t="s">
        <v>582</v>
      </c>
      <c r="B523" s="70" t="s">
        <v>436</v>
      </c>
      <c r="C523" s="21" t="s">
        <v>366</v>
      </c>
      <c r="D523" s="108">
        <v>150</v>
      </c>
      <c r="E523" s="109">
        <f t="shared" si="29"/>
        <v>54957.193292144701</v>
      </c>
      <c r="F523" s="109">
        <f t="shared" si="30"/>
        <v>65763.961165048502</v>
      </c>
      <c r="G523" s="109">
        <f t="shared" si="31"/>
        <v>65762.591074580705</v>
      </c>
      <c r="H523" s="109"/>
    </row>
    <row r="524" spans="1:8" ht="30">
      <c r="A524" s="70" t="s">
        <v>582</v>
      </c>
      <c r="B524" s="70" t="s">
        <v>438</v>
      </c>
      <c r="C524" s="21" t="s">
        <v>366</v>
      </c>
      <c r="D524" s="108">
        <v>150</v>
      </c>
      <c r="E524" s="109">
        <f t="shared" si="29"/>
        <v>54957.193292144701</v>
      </c>
      <c r="F524" s="109">
        <f t="shared" si="30"/>
        <v>65763.961165048502</v>
      </c>
      <c r="G524" s="109">
        <f t="shared" si="31"/>
        <v>65762.591074580705</v>
      </c>
      <c r="H524" s="109"/>
    </row>
    <row r="525" spans="1:8" ht="30">
      <c r="A525" s="70" t="s">
        <v>582</v>
      </c>
      <c r="B525" s="70" t="s">
        <v>440</v>
      </c>
      <c r="C525" s="21" t="s">
        <v>366</v>
      </c>
      <c r="D525" s="108">
        <v>150</v>
      </c>
      <c r="E525" s="109">
        <f t="shared" si="29"/>
        <v>54957.193292144701</v>
      </c>
      <c r="F525" s="109">
        <f t="shared" si="30"/>
        <v>65763.961165048502</v>
      </c>
      <c r="G525" s="109">
        <f t="shared" si="31"/>
        <v>65762.591074580705</v>
      </c>
      <c r="H525" s="109"/>
    </row>
    <row r="526" spans="1:8" ht="30">
      <c r="A526" s="70" t="s">
        <v>582</v>
      </c>
      <c r="B526" s="70" t="s">
        <v>441</v>
      </c>
      <c r="C526" s="21" t="s">
        <v>366</v>
      </c>
      <c r="D526" s="108">
        <v>150</v>
      </c>
      <c r="E526" s="109">
        <f t="shared" si="29"/>
        <v>54957.193292144701</v>
      </c>
      <c r="F526" s="109">
        <f t="shared" si="30"/>
        <v>65763.961165048502</v>
      </c>
      <c r="G526" s="109">
        <f t="shared" si="31"/>
        <v>65762.591074580705</v>
      </c>
      <c r="H526" s="109"/>
    </row>
    <row r="527" spans="1:8" ht="30">
      <c r="A527" s="70" t="s">
        <v>582</v>
      </c>
      <c r="B527" s="70" t="s">
        <v>442</v>
      </c>
      <c r="C527" s="21" t="s">
        <v>366</v>
      </c>
      <c r="D527" s="108">
        <v>200</v>
      </c>
      <c r="E527" s="109">
        <f t="shared" si="29"/>
        <v>73276.257722859606</v>
      </c>
      <c r="F527" s="109">
        <f t="shared" si="30"/>
        <v>87685.281553398003</v>
      </c>
      <c r="G527" s="109">
        <f t="shared" si="31"/>
        <v>87683.454766107607</v>
      </c>
      <c r="H527" s="109"/>
    </row>
    <row r="528" spans="1:8" ht="30">
      <c r="A528" s="70" t="s">
        <v>582</v>
      </c>
      <c r="B528" s="70" t="s">
        <v>443</v>
      </c>
      <c r="C528" s="21" t="s">
        <v>366</v>
      </c>
      <c r="D528" s="108">
        <v>900</v>
      </c>
      <c r="E528" s="109">
        <f t="shared" si="29"/>
        <v>329743.15975286817</v>
      </c>
      <c r="F528" s="109">
        <f t="shared" si="30"/>
        <v>394583.76699029101</v>
      </c>
      <c r="G528" s="109">
        <f t="shared" si="31"/>
        <v>394575.54644748423</v>
      </c>
      <c r="H528" s="109"/>
    </row>
    <row r="529" spans="1:8" ht="30">
      <c r="A529" s="70" t="s">
        <v>582</v>
      </c>
      <c r="B529" s="70" t="s">
        <v>444</v>
      </c>
      <c r="C529" s="21" t="s">
        <v>366</v>
      </c>
      <c r="D529" s="108">
        <v>350</v>
      </c>
      <c r="E529" s="109">
        <f t="shared" si="29"/>
        <v>128233.45101500431</v>
      </c>
      <c r="F529" s="109">
        <f t="shared" si="30"/>
        <v>153449.24271844651</v>
      </c>
      <c r="G529" s="109">
        <f t="shared" si="31"/>
        <v>153446.04584068831</v>
      </c>
      <c r="H529" s="109"/>
    </row>
    <row r="530" spans="1:8" ht="30">
      <c r="A530" s="70" t="s">
        <v>582</v>
      </c>
      <c r="B530" s="70" t="s">
        <v>447</v>
      </c>
      <c r="C530" s="21" t="s">
        <v>366</v>
      </c>
      <c r="D530" s="108">
        <v>150</v>
      </c>
      <c r="E530" s="109">
        <f t="shared" si="29"/>
        <v>54957.193292144701</v>
      </c>
      <c r="F530" s="109">
        <f t="shared" si="30"/>
        <v>65763.961165048502</v>
      </c>
      <c r="G530" s="109">
        <f t="shared" si="31"/>
        <v>65762.591074580705</v>
      </c>
      <c r="H530" s="109"/>
    </row>
    <row r="531" spans="1:8" ht="30">
      <c r="A531" s="70" t="s">
        <v>582</v>
      </c>
      <c r="B531" s="70" t="s">
        <v>448</v>
      </c>
      <c r="C531" s="21" t="s">
        <v>366</v>
      </c>
      <c r="D531" s="108">
        <v>150</v>
      </c>
      <c r="E531" s="109">
        <f t="shared" si="29"/>
        <v>54957.193292144701</v>
      </c>
      <c r="F531" s="109">
        <f t="shared" si="30"/>
        <v>65763.961165048502</v>
      </c>
      <c r="G531" s="109">
        <f t="shared" si="31"/>
        <v>65762.591074580705</v>
      </c>
      <c r="H531" s="109"/>
    </row>
    <row r="532" spans="1:8" ht="30">
      <c r="A532" s="70" t="s">
        <v>582</v>
      </c>
      <c r="B532" s="70" t="s">
        <v>449</v>
      </c>
      <c r="C532" s="21" t="s">
        <v>366</v>
      </c>
      <c r="D532" s="108">
        <v>150</v>
      </c>
      <c r="E532" s="109">
        <f t="shared" si="29"/>
        <v>54957.193292144701</v>
      </c>
      <c r="F532" s="109">
        <f t="shared" si="30"/>
        <v>65763.961165048502</v>
      </c>
      <c r="G532" s="109">
        <f t="shared" si="31"/>
        <v>65762.591074580705</v>
      </c>
      <c r="H532" s="109"/>
    </row>
    <row r="533" spans="1:8" ht="30">
      <c r="A533" s="70" t="s">
        <v>582</v>
      </c>
      <c r="B533" s="70" t="s">
        <v>452</v>
      </c>
      <c r="C533" s="21" t="s">
        <v>366</v>
      </c>
      <c r="D533" s="108">
        <v>200</v>
      </c>
      <c r="E533" s="109">
        <f t="shared" si="29"/>
        <v>73276.257722859606</v>
      </c>
      <c r="F533" s="109">
        <f t="shared" si="30"/>
        <v>87685.281553398003</v>
      </c>
      <c r="G533" s="109">
        <f t="shared" si="31"/>
        <v>87683.454766107607</v>
      </c>
      <c r="H533" s="109"/>
    </row>
    <row r="534" spans="1:8" ht="30">
      <c r="A534" s="70" t="s">
        <v>582</v>
      </c>
      <c r="B534" s="70" t="s">
        <v>455</v>
      </c>
      <c r="C534" s="21" t="s">
        <v>366</v>
      </c>
      <c r="D534" s="108">
        <v>350</v>
      </c>
      <c r="E534" s="109">
        <f t="shared" si="29"/>
        <v>128233.45101500431</v>
      </c>
      <c r="F534" s="109">
        <f t="shared" si="30"/>
        <v>153449.24271844651</v>
      </c>
      <c r="G534" s="109">
        <f t="shared" si="31"/>
        <v>153446.04584068831</v>
      </c>
      <c r="H534" s="109"/>
    </row>
    <row r="535" spans="1:8" ht="30">
      <c r="A535" s="70" t="s">
        <v>582</v>
      </c>
      <c r="B535" s="70" t="s">
        <v>459</v>
      </c>
      <c r="C535" s="21" t="s">
        <v>366</v>
      </c>
      <c r="D535" s="108">
        <v>350</v>
      </c>
      <c r="E535" s="109">
        <f t="shared" si="29"/>
        <v>128233.45101500431</v>
      </c>
      <c r="F535" s="109">
        <f t="shared" si="30"/>
        <v>153449.24271844651</v>
      </c>
      <c r="G535" s="109">
        <f t="shared" si="31"/>
        <v>153446.04584068831</v>
      </c>
      <c r="H535" s="109"/>
    </row>
    <row r="536" spans="1:8" ht="30">
      <c r="A536" s="70" t="s">
        <v>582</v>
      </c>
      <c r="B536" s="70" t="s">
        <v>461</v>
      </c>
      <c r="C536" s="21" t="s">
        <v>366</v>
      </c>
      <c r="D536" s="108">
        <v>150</v>
      </c>
      <c r="E536" s="109">
        <f t="shared" si="29"/>
        <v>54957.193292144701</v>
      </c>
      <c r="F536" s="109">
        <f t="shared" si="30"/>
        <v>65763.961165048502</v>
      </c>
      <c r="G536" s="109">
        <f t="shared" si="31"/>
        <v>65762.591074580705</v>
      </c>
      <c r="H536" s="109"/>
    </row>
    <row r="537" spans="1:8" ht="30">
      <c r="A537" s="70" t="s">
        <v>582</v>
      </c>
      <c r="B537" s="70" t="s">
        <v>462</v>
      </c>
      <c r="C537" s="21" t="s">
        <v>366</v>
      </c>
      <c r="D537" s="108">
        <v>200</v>
      </c>
      <c r="E537" s="109">
        <f t="shared" si="29"/>
        <v>73276.257722859606</v>
      </c>
      <c r="F537" s="109">
        <f t="shared" si="30"/>
        <v>87685.281553398003</v>
      </c>
      <c r="G537" s="109">
        <f t="shared" si="31"/>
        <v>87683.454766107607</v>
      </c>
      <c r="H537" s="109"/>
    </row>
    <row r="538" spans="1:8" ht="30">
      <c r="A538" s="70" t="s">
        <v>582</v>
      </c>
      <c r="B538" s="70" t="s">
        <v>463</v>
      </c>
      <c r="C538" s="21" t="s">
        <v>366</v>
      </c>
      <c r="D538" s="108">
        <v>4500</v>
      </c>
      <c r="E538" s="109">
        <f t="shared" si="29"/>
        <v>1648715.798764341</v>
      </c>
      <c r="F538" s="109">
        <f t="shared" si="30"/>
        <v>1972918.834951455</v>
      </c>
      <c r="G538" s="109">
        <f t="shared" si="31"/>
        <v>1972877.7322374212</v>
      </c>
      <c r="H538" s="109"/>
    </row>
    <row r="539" spans="1:8" ht="30">
      <c r="A539" s="70" t="s">
        <v>582</v>
      </c>
      <c r="B539" s="70" t="s">
        <v>464</v>
      </c>
      <c r="C539" s="21" t="s">
        <v>366</v>
      </c>
      <c r="D539" s="108">
        <v>150</v>
      </c>
      <c r="E539" s="109">
        <f t="shared" si="29"/>
        <v>54957.193292144701</v>
      </c>
      <c r="F539" s="109">
        <f t="shared" si="30"/>
        <v>65763.961165048502</v>
      </c>
      <c r="G539" s="109">
        <f t="shared" si="31"/>
        <v>65762.591074580705</v>
      </c>
      <c r="H539" s="109"/>
    </row>
    <row r="540" spans="1:8" ht="30">
      <c r="A540" s="70" t="s">
        <v>582</v>
      </c>
      <c r="B540" s="70" t="s">
        <v>465</v>
      </c>
      <c r="C540" s="21" t="s">
        <v>366</v>
      </c>
      <c r="D540" s="108">
        <v>150</v>
      </c>
      <c r="E540" s="109">
        <f t="shared" si="29"/>
        <v>54957.193292144701</v>
      </c>
      <c r="F540" s="109">
        <f t="shared" si="30"/>
        <v>65763.961165048502</v>
      </c>
      <c r="G540" s="109">
        <f t="shared" si="31"/>
        <v>65762.591074580705</v>
      </c>
      <c r="H540" s="109"/>
    </row>
    <row r="541" spans="1:8" ht="30">
      <c r="A541" s="70" t="s">
        <v>582</v>
      </c>
      <c r="B541" s="70" t="s">
        <v>466</v>
      </c>
      <c r="C541" s="21" t="s">
        <v>366</v>
      </c>
      <c r="D541" s="108">
        <v>150</v>
      </c>
      <c r="E541" s="109">
        <f t="shared" si="29"/>
        <v>54957.193292144701</v>
      </c>
      <c r="F541" s="109">
        <f t="shared" si="30"/>
        <v>65763.961165048502</v>
      </c>
      <c r="G541" s="109">
        <f t="shared" si="31"/>
        <v>65762.591074580705</v>
      </c>
      <c r="H541" s="109"/>
    </row>
    <row r="542" spans="1:8" ht="30">
      <c r="A542" s="70" t="s">
        <v>582</v>
      </c>
      <c r="B542" s="70" t="s">
        <v>468</v>
      </c>
      <c r="C542" s="21" t="s">
        <v>366</v>
      </c>
      <c r="D542" s="108">
        <v>150</v>
      </c>
      <c r="E542" s="109">
        <f t="shared" si="29"/>
        <v>54957.193292144701</v>
      </c>
      <c r="F542" s="109">
        <f t="shared" si="30"/>
        <v>65763.961165048502</v>
      </c>
      <c r="G542" s="109">
        <f t="shared" si="31"/>
        <v>65762.591074580705</v>
      </c>
      <c r="H542" s="109"/>
    </row>
    <row r="543" spans="1:8" ht="30">
      <c r="A543" s="70" t="s">
        <v>582</v>
      </c>
      <c r="B543" s="70" t="s">
        <v>471</v>
      </c>
      <c r="C543" s="21" t="s">
        <v>366</v>
      </c>
      <c r="D543" s="108">
        <v>150</v>
      </c>
      <c r="E543" s="109">
        <f t="shared" si="29"/>
        <v>54957.193292144701</v>
      </c>
      <c r="F543" s="109">
        <f t="shared" si="30"/>
        <v>65763.961165048502</v>
      </c>
      <c r="G543" s="109">
        <f t="shared" si="31"/>
        <v>65762.591074580705</v>
      </c>
      <c r="H543" s="109"/>
    </row>
    <row r="544" spans="1:8" ht="30">
      <c r="A544" s="70" t="s">
        <v>582</v>
      </c>
      <c r="B544" s="70" t="s">
        <v>472</v>
      </c>
      <c r="C544" s="21" t="s">
        <v>366</v>
      </c>
      <c r="D544" s="108">
        <v>250</v>
      </c>
      <c r="E544" s="109">
        <f t="shared" si="29"/>
        <v>91595.322153574496</v>
      </c>
      <c r="F544" s="109">
        <f t="shared" si="30"/>
        <v>109606.6019417475</v>
      </c>
      <c r="G544" s="109">
        <f t="shared" si="31"/>
        <v>109604.31845763451</v>
      </c>
      <c r="H544" s="109"/>
    </row>
    <row r="545" spans="1:8" ht="30">
      <c r="A545" s="70" t="s">
        <v>582</v>
      </c>
      <c r="B545" s="70" t="s">
        <v>473</v>
      </c>
      <c r="C545" s="21" t="s">
        <v>366</v>
      </c>
      <c r="D545" s="108">
        <v>150</v>
      </c>
      <c r="E545" s="109">
        <f t="shared" si="29"/>
        <v>54957.193292144701</v>
      </c>
      <c r="F545" s="109">
        <f t="shared" si="30"/>
        <v>65763.961165048502</v>
      </c>
      <c r="G545" s="109">
        <f t="shared" si="31"/>
        <v>65762.591074580705</v>
      </c>
      <c r="H545" s="109"/>
    </row>
    <row r="546" spans="1:8" ht="30">
      <c r="A546" s="70" t="s">
        <v>582</v>
      </c>
      <c r="B546" s="70" t="s">
        <v>474</v>
      </c>
      <c r="C546" s="21" t="s">
        <v>366</v>
      </c>
      <c r="D546" s="108">
        <v>350</v>
      </c>
      <c r="E546" s="109">
        <f t="shared" si="29"/>
        <v>128233.45101500431</v>
      </c>
      <c r="F546" s="109">
        <f t="shared" si="30"/>
        <v>153449.24271844651</v>
      </c>
      <c r="G546" s="109">
        <f t="shared" si="31"/>
        <v>153446.04584068831</v>
      </c>
      <c r="H546" s="109"/>
    </row>
    <row r="547" spans="1:8" ht="30">
      <c r="A547" s="70" t="s">
        <v>582</v>
      </c>
      <c r="B547" s="70" t="s">
        <v>475</v>
      </c>
      <c r="C547" s="21" t="s">
        <v>366</v>
      </c>
      <c r="D547" s="108">
        <v>450</v>
      </c>
      <c r="E547" s="109">
        <f t="shared" si="29"/>
        <v>164871.57987643409</v>
      </c>
      <c r="F547" s="109">
        <f t="shared" si="30"/>
        <v>197291.88349514551</v>
      </c>
      <c r="G547" s="109">
        <f t="shared" si="31"/>
        <v>197287.77322374212</v>
      </c>
      <c r="H547" s="109"/>
    </row>
    <row r="548" spans="1:8" ht="30">
      <c r="A548" s="70" t="s">
        <v>582</v>
      </c>
      <c r="B548" s="70" t="s">
        <v>476</v>
      </c>
      <c r="C548" s="21" t="s">
        <v>366</v>
      </c>
      <c r="D548" s="108">
        <v>750</v>
      </c>
      <c r="E548" s="109">
        <f t="shared" si="29"/>
        <v>274785.96646072349</v>
      </c>
      <c r="F548" s="109">
        <f t="shared" si="30"/>
        <v>328819.80582524248</v>
      </c>
      <c r="G548" s="109">
        <f t="shared" si="31"/>
        <v>328812.9553729035</v>
      </c>
      <c r="H548" s="109"/>
    </row>
    <row r="549" spans="1:8" ht="30">
      <c r="A549" s="70" t="s">
        <v>582</v>
      </c>
      <c r="B549" s="70" t="s">
        <v>477</v>
      </c>
      <c r="C549" s="21" t="s">
        <v>366</v>
      </c>
      <c r="D549" s="108">
        <v>800</v>
      </c>
      <c r="E549" s="109">
        <f t="shared" si="29"/>
        <v>293105.03089143842</v>
      </c>
      <c r="F549" s="109">
        <f t="shared" si="30"/>
        <v>350741.12621359201</v>
      </c>
      <c r="G549" s="109">
        <f t="shared" si="31"/>
        <v>350733.81906443043</v>
      </c>
      <c r="H549" s="109"/>
    </row>
    <row r="550" spans="1:8" ht="45">
      <c r="A550" s="70" t="s">
        <v>582</v>
      </c>
      <c r="B550" s="70" t="s">
        <v>478</v>
      </c>
      <c r="C550" s="21" t="s">
        <v>366</v>
      </c>
      <c r="D550" s="108">
        <v>550</v>
      </c>
      <c r="E550" s="109">
        <f t="shared" si="29"/>
        <v>201509.7087378639</v>
      </c>
      <c r="F550" s="109">
        <f t="shared" si="30"/>
        <v>241134.52427184451</v>
      </c>
      <c r="G550" s="109">
        <f t="shared" si="31"/>
        <v>241129.50060679592</v>
      </c>
      <c r="H550" s="109"/>
    </row>
    <row r="551" spans="1:8" ht="30">
      <c r="A551" s="70" t="s">
        <v>582</v>
      </c>
      <c r="B551" s="70" t="s">
        <v>481</v>
      </c>
      <c r="C551" s="21" t="s">
        <v>366</v>
      </c>
      <c r="D551" s="108">
        <v>200</v>
      </c>
      <c r="E551" s="109">
        <f t="shared" ref="E551:E614" si="32">D551*366.381288614298</f>
        <v>73276.257722859606</v>
      </c>
      <c r="F551" s="109">
        <f t="shared" ref="F551:F614" si="33">D551*438.42640776699</f>
        <v>87685.281553398003</v>
      </c>
      <c r="G551" s="109">
        <f t="shared" ref="G551:G614" si="34">D551*438.417273830538</f>
        <v>87683.454766107607</v>
      </c>
      <c r="H551" s="109"/>
    </row>
    <row r="552" spans="1:8" ht="30">
      <c r="A552" s="70" t="s">
        <v>582</v>
      </c>
      <c r="B552" s="70" t="s">
        <v>483</v>
      </c>
      <c r="C552" s="21" t="s">
        <v>366</v>
      </c>
      <c r="D552" s="108">
        <v>200</v>
      </c>
      <c r="E552" s="109">
        <f t="shared" si="32"/>
        <v>73276.257722859606</v>
      </c>
      <c r="F552" s="109">
        <f t="shared" si="33"/>
        <v>87685.281553398003</v>
      </c>
      <c r="G552" s="109">
        <f t="shared" si="34"/>
        <v>87683.454766107607</v>
      </c>
      <c r="H552" s="109"/>
    </row>
    <row r="553" spans="1:8" ht="30">
      <c r="A553" s="70" t="s">
        <v>582</v>
      </c>
      <c r="B553" s="70" t="s">
        <v>485</v>
      </c>
      <c r="C553" s="21" t="s">
        <v>366</v>
      </c>
      <c r="D553" s="108">
        <v>150</v>
      </c>
      <c r="E553" s="109">
        <f t="shared" si="32"/>
        <v>54957.193292144701</v>
      </c>
      <c r="F553" s="109">
        <f t="shared" si="33"/>
        <v>65763.961165048502</v>
      </c>
      <c r="G553" s="109">
        <f t="shared" si="34"/>
        <v>65762.591074580705</v>
      </c>
      <c r="H553" s="109"/>
    </row>
    <row r="554" spans="1:8" ht="30">
      <c r="A554" s="70" t="s">
        <v>582</v>
      </c>
      <c r="B554" s="70" t="s">
        <v>487</v>
      </c>
      <c r="C554" s="21" t="s">
        <v>366</v>
      </c>
      <c r="D554" s="108">
        <v>350</v>
      </c>
      <c r="E554" s="109">
        <f t="shared" si="32"/>
        <v>128233.45101500431</v>
      </c>
      <c r="F554" s="109">
        <f t="shared" si="33"/>
        <v>153449.24271844651</v>
      </c>
      <c r="G554" s="109">
        <f t="shared" si="34"/>
        <v>153446.04584068831</v>
      </c>
      <c r="H554" s="109"/>
    </row>
    <row r="555" spans="1:8" ht="30">
      <c r="A555" s="70" t="s">
        <v>582</v>
      </c>
      <c r="B555" s="70" t="s">
        <v>488</v>
      </c>
      <c r="C555" s="21" t="s">
        <v>366</v>
      </c>
      <c r="D555" s="108">
        <v>150</v>
      </c>
      <c r="E555" s="109">
        <f t="shared" si="32"/>
        <v>54957.193292144701</v>
      </c>
      <c r="F555" s="109">
        <f t="shared" si="33"/>
        <v>65763.961165048502</v>
      </c>
      <c r="G555" s="109">
        <f t="shared" si="34"/>
        <v>65762.591074580705</v>
      </c>
      <c r="H555" s="109"/>
    </row>
    <row r="556" spans="1:8" ht="30">
      <c r="A556" s="70" t="s">
        <v>582</v>
      </c>
      <c r="B556" s="70" t="s">
        <v>489</v>
      </c>
      <c r="C556" s="21" t="s">
        <v>366</v>
      </c>
      <c r="D556" s="108">
        <v>150</v>
      </c>
      <c r="E556" s="109">
        <f t="shared" si="32"/>
        <v>54957.193292144701</v>
      </c>
      <c r="F556" s="109">
        <f t="shared" si="33"/>
        <v>65763.961165048502</v>
      </c>
      <c r="G556" s="109">
        <f t="shared" si="34"/>
        <v>65762.591074580705</v>
      </c>
      <c r="H556" s="109"/>
    </row>
    <row r="557" spans="1:8" ht="30">
      <c r="A557" s="70" t="s">
        <v>582</v>
      </c>
      <c r="B557" s="70" t="s">
        <v>490</v>
      </c>
      <c r="C557" s="21" t="s">
        <v>366</v>
      </c>
      <c r="D557" s="108">
        <v>150</v>
      </c>
      <c r="E557" s="109">
        <f t="shared" si="32"/>
        <v>54957.193292144701</v>
      </c>
      <c r="F557" s="109">
        <f t="shared" si="33"/>
        <v>65763.961165048502</v>
      </c>
      <c r="G557" s="109">
        <f t="shared" si="34"/>
        <v>65762.591074580705</v>
      </c>
      <c r="H557" s="109"/>
    </row>
    <row r="558" spans="1:8" ht="30">
      <c r="A558" s="70" t="s">
        <v>582</v>
      </c>
      <c r="B558" s="70" t="s">
        <v>491</v>
      </c>
      <c r="C558" s="21" t="s">
        <v>366</v>
      </c>
      <c r="D558" s="108">
        <v>150</v>
      </c>
      <c r="E558" s="109">
        <f t="shared" si="32"/>
        <v>54957.193292144701</v>
      </c>
      <c r="F558" s="109">
        <f t="shared" si="33"/>
        <v>65763.961165048502</v>
      </c>
      <c r="G558" s="109">
        <f t="shared" si="34"/>
        <v>65762.591074580705</v>
      </c>
      <c r="H558" s="109"/>
    </row>
    <row r="559" spans="1:8" ht="30">
      <c r="A559" s="70" t="s">
        <v>582</v>
      </c>
      <c r="B559" s="70" t="s">
        <v>492</v>
      </c>
      <c r="C559" s="21" t="s">
        <v>366</v>
      </c>
      <c r="D559" s="108">
        <v>1800</v>
      </c>
      <c r="E559" s="109">
        <f t="shared" si="32"/>
        <v>659486.31950573635</v>
      </c>
      <c r="F559" s="109">
        <f t="shared" si="33"/>
        <v>789167.53398058203</v>
      </c>
      <c r="G559" s="109">
        <f t="shared" si="34"/>
        <v>789151.09289496846</v>
      </c>
      <c r="H559" s="109"/>
    </row>
    <row r="560" spans="1:8" ht="30">
      <c r="A560" s="70" t="s">
        <v>582</v>
      </c>
      <c r="B560" s="70" t="s">
        <v>493</v>
      </c>
      <c r="C560" s="21" t="s">
        <v>366</v>
      </c>
      <c r="D560" s="108">
        <v>150</v>
      </c>
      <c r="E560" s="109">
        <f t="shared" si="32"/>
        <v>54957.193292144701</v>
      </c>
      <c r="F560" s="109">
        <f t="shared" si="33"/>
        <v>65763.961165048502</v>
      </c>
      <c r="G560" s="109">
        <f t="shared" si="34"/>
        <v>65762.591074580705</v>
      </c>
      <c r="H560" s="109"/>
    </row>
    <row r="561" spans="1:8" ht="30">
      <c r="A561" s="70" t="s">
        <v>582</v>
      </c>
      <c r="B561" s="70" t="s">
        <v>494</v>
      </c>
      <c r="C561" s="21" t="s">
        <v>366</v>
      </c>
      <c r="D561" s="108">
        <v>150</v>
      </c>
      <c r="E561" s="109">
        <f t="shared" si="32"/>
        <v>54957.193292144701</v>
      </c>
      <c r="F561" s="109">
        <f t="shared" si="33"/>
        <v>65763.961165048502</v>
      </c>
      <c r="G561" s="109">
        <f t="shared" si="34"/>
        <v>65762.591074580705</v>
      </c>
      <c r="H561" s="109"/>
    </row>
    <row r="562" spans="1:8" ht="30">
      <c r="A562" s="70" t="s">
        <v>582</v>
      </c>
      <c r="B562" s="70" t="s">
        <v>496</v>
      </c>
      <c r="C562" s="21" t="s">
        <v>366</v>
      </c>
      <c r="D562" s="108">
        <v>750</v>
      </c>
      <c r="E562" s="109">
        <f t="shared" si="32"/>
        <v>274785.96646072349</v>
      </c>
      <c r="F562" s="109">
        <f t="shared" si="33"/>
        <v>328819.80582524248</v>
      </c>
      <c r="G562" s="109">
        <f t="shared" si="34"/>
        <v>328812.9553729035</v>
      </c>
      <c r="H562" s="109"/>
    </row>
    <row r="563" spans="1:8" ht="30">
      <c r="A563" s="70" t="s">
        <v>582</v>
      </c>
      <c r="B563" s="70" t="s">
        <v>497</v>
      </c>
      <c r="C563" s="21" t="s">
        <v>366</v>
      </c>
      <c r="D563" s="108">
        <v>150</v>
      </c>
      <c r="E563" s="109">
        <f t="shared" si="32"/>
        <v>54957.193292144701</v>
      </c>
      <c r="F563" s="109">
        <f t="shared" si="33"/>
        <v>65763.961165048502</v>
      </c>
      <c r="G563" s="109">
        <f t="shared" si="34"/>
        <v>65762.591074580705</v>
      </c>
      <c r="H563" s="109"/>
    </row>
    <row r="564" spans="1:8" ht="30">
      <c r="A564" s="70" t="s">
        <v>582</v>
      </c>
      <c r="B564" s="70" t="s">
        <v>498</v>
      </c>
      <c r="C564" s="21" t="s">
        <v>366</v>
      </c>
      <c r="D564" s="108">
        <v>150</v>
      </c>
      <c r="E564" s="109">
        <f t="shared" si="32"/>
        <v>54957.193292144701</v>
      </c>
      <c r="F564" s="109">
        <f t="shared" si="33"/>
        <v>65763.961165048502</v>
      </c>
      <c r="G564" s="109">
        <f t="shared" si="34"/>
        <v>65762.591074580705</v>
      </c>
      <c r="H564" s="109"/>
    </row>
    <row r="565" spans="1:8" ht="30">
      <c r="A565" s="70" t="s">
        <v>582</v>
      </c>
      <c r="B565" s="70" t="s">
        <v>499</v>
      </c>
      <c r="C565" s="21" t="s">
        <v>366</v>
      </c>
      <c r="D565" s="108">
        <v>400</v>
      </c>
      <c r="E565" s="109">
        <f t="shared" si="32"/>
        <v>146552.51544571921</v>
      </c>
      <c r="F565" s="109">
        <f t="shared" si="33"/>
        <v>175370.56310679601</v>
      </c>
      <c r="G565" s="109">
        <f t="shared" si="34"/>
        <v>175366.90953221521</v>
      </c>
      <c r="H565" s="109"/>
    </row>
    <row r="566" spans="1:8" ht="30">
      <c r="A566" s="70" t="s">
        <v>582</v>
      </c>
      <c r="B566" s="70" t="s">
        <v>500</v>
      </c>
      <c r="C566" s="21" t="s">
        <v>366</v>
      </c>
      <c r="D566" s="108">
        <v>350</v>
      </c>
      <c r="E566" s="109">
        <f t="shared" si="32"/>
        <v>128233.45101500431</v>
      </c>
      <c r="F566" s="109">
        <f t="shared" si="33"/>
        <v>153449.24271844651</v>
      </c>
      <c r="G566" s="109">
        <f t="shared" si="34"/>
        <v>153446.04584068831</v>
      </c>
      <c r="H566" s="109"/>
    </row>
    <row r="567" spans="1:8" ht="30">
      <c r="A567" s="70" t="s">
        <v>582</v>
      </c>
      <c r="B567" s="70" t="s">
        <v>501</v>
      </c>
      <c r="C567" s="21" t="s">
        <v>366</v>
      </c>
      <c r="D567" s="108">
        <v>150</v>
      </c>
      <c r="E567" s="109">
        <f t="shared" si="32"/>
        <v>54957.193292144701</v>
      </c>
      <c r="F567" s="109">
        <f t="shared" si="33"/>
        <v>65763.961165048502</v>
      </c>
      <c r="G567" s="109">
        <f t="shared" si="34"/>
        <v>65762.591074580705</v>
      </c>
      <c r="H567" s="109"/>
    </row>
    <row r="568" spans="1:8" ht="30">
      <c r="A568" s="70" t="s">
        <v>582</v>
      </c>
      <c r="B568" s="70" t="s">
        <v>502</v>
      </c>
      <c r="C568" s="21" t="s">
        <v>366</v>
      </c>
      <c r="D568" s="108">
        <v>200</v>
      </c>
      <c r="E568" s="109">
        <f t="shared" si="32"/>
        <v>73276.257722859606</v>
      </c>
      <c r="F568" s="109">
        <f t="shared" si="33"/>
        <v>87685.281553398003</v>
      </c>
      <c r="G568" s="109">
        <f t="shared" si="34"/>
        <v>87683.454766107607</v>
      </c>
      <c r="H568" s="109"/>
    </row>
    <row r="569" spans="1:8" ht="30">
      <c r="A569" s="70" t="s">
        <v>582</v>
      </c>
      <c r="B569" s="70" t="s">
        <v>503</v>
      </c>
      <c r="C569" s="21" t="s">
        <v>366</v>
      </c>
      <c r="D569" s="108">
        <v>200</v>
      </c>
      <c r="E569" s="109">
        <f t="shared" si="32"/>
        <v>73276.257722859606</v>
      </c>
      <c r="F569" s="109">
        <f t="shared" si="33"/>
        <v>87685.281553398003</v>
      </c>
      <c r="G569" s="109">
        <f t="shared" si="34"/>
        <v>87683.454766107607</v>
      </c>
      <c r="H569" s="109"/>
    </row>
    <row r="570" spans="1:8" ht="30">
      <c r="A570" s="70" t="s">
        <v>582</v>
      </c>
      <c r="B570" s="70" t="s">
        <v>504</v>
      </c>
      <c r="C570" s="21" t="s">
        <v>366</v>
      </c>
      <c r="D570" s="108">
        <v>200</v>
      </c>
      <c r="E570" s="109">
        <f t="shared" si="32"/>
        <v>73276.257722859606</v>
      </c>
      <c r="F570" s="109">
        <f t="shared" si="33"/>
        <v>87685.281553398003</v>
      </c>
      <c r="G570" s="109">
        <f t="shared" si="34"/>
        <v>87683.454766107607</v>
      </c>
      <c r="H570" s="109"/>
    </row>
    <row r="571" spans="1:8" ht="30">
      <c r="A571" s="70" t="s">
        <v>582</v>
      </c>
      <c r="B571" s="70" t="s">
        <v>505</v>
      </c>
      <c r="C571" s="21" t="s">
        <v>366</v>
      </c>
      <c r="D571" s="108">
        <v>200</v>
      </c>
      <c r="E571" s="109">
        <f t="shared" si="32"/>
        <v>73276.257722859606</v>
      </c>
      <c r="F571" s="109">
        <f t="shared" si="33"/>
        <v>87685.281553398003</v>
      </c>
      <c r="G571" s="109">
        <f t="shared" si="34"/>
        <v>87683.454766107607</v>
      </c>
      <c r="H571" s="109"/>
    </row>
    <row r="572" spans="1:8" ht="30">
      <c r="A572" s="70" t="s">
        <v>582</v>
      </c>
      <c r="B572" s="70" t="s">
        <v>506</v>
      </c>
      <c r="C572" s="21" t="s">
        <v>366</v>
      </c>
      <c r="D572" s="108">
        <v>150</v>
      </c>
      <c r="E572" s="109">
        <f t="shared" si="32"/>
        <v>54957.193292144701</v>
      </c>
      <c r="F572" s="109">
        <f t="shared" si="33"/>
        <v>65763.961165048502</v>
      </c>
      <c r="G572" s="109">
        <f t="shared" si="34"/>
        <v>65762.591074580705</v>
      </c>
      <c r="H572" s="109"/>
    </row>
    <row r="573" spans="1:8" ht="30">
      <c r="A573" s="70" t="s">
        <v>582</v>
      </c>
      <c r="B573" s="70" t="s">
        <v>507</v>
      </c>
      <c r="C573" s="21" t="s">
        <v>366</v>
      </c>
      <c r="D573" s="108">
        <v>150</v>
      </c>
      <c r="E573" s="109">
        <f t="shared" si="32"/>
        <v>54957.193292144701</v>
      </c>
      <c r="F573" s="109">
        <f t="shared" si="33"/>
        <v>65763.961165048502</v>
      </c>
      <c r="G573" s="109">
        <f t="shared" si="34"/>
        <v>65762.591074580705</v>
      </c>
      <c r="H573" s="109"/>
    </row>
    <row r="574" spans="1:8" ht="30">
      <c r="A574" s="70" t="s">
        <v>582</v>
      </c>
      <c r="B574" s="70" t="s">
        <v>508</v>
      </c>
      <c r="C574" s="21" t="s">
        <v>366</v>
      </c>
      <c r="D574" s="108">
        <v>850</v>
      </c>
      <c r="E574" s="109">
        <f t="shared" si="32"/>
        <v>311424.0953221533</v>
      </c>
      <c r="F574" s="109">
        <f t="shared" si="33"/>
        <v>372662.44660194148</v>
      </c>
      <c r="G574" s="109">
        <f t="shared" si="34"/>
        <v>372654.6827559573</v>
      </c>
      <c r="H574" s="109"/>
    </row>
    <row r="575" spans="1:8" ht="30">
      <c r="A575" s="70" t="s">
        <v>582</v>
      </c>
      <c r="B575" s="70" t="s">
        <v>511</v>
      </c>
      <c r="C575" s="21" t="s">
        <v>366</v>
      </c>
      <c r="D575" s="108">
        <v>150</v>
      </c>
      <c r="E575" s="109">
        <f t="shared" si="32"/>
        <v>54957.193292144701</v>
      </c>
      <c r="F575" s="109">
        <f t="shared" si="33"/>
        <v>65763.961165048502</v>
      </c>
      <c r="G575" s="109">
        <f t="shared" si="34"/>
        <v>65762.591074580705</v>
      </c>
      <c r="H575" s="109"/>
    </row>
    <row r="576" spans="1:8" ht="30">
      <c r="A576" s="70" t="s">
        <v>582</v>
      </c>
      <c r="B576" s="70" t="s">
        <v>513</v>
      </c>
      <c r="C576" s="21" t="s">
        <v>366</v>
      </c>
      <c r="D576" s="108">
        <v>150</v>
      </c>
      <c r="E576" s="109">
        <f t="shared" si="32"/>
        <v>54957.193292144701</v>
      </c>
      <c r="F576" s="109">
        <f t="shared" si="33"/>
        <v>65763.961165048502</v>
      </c>
      <c r="G576" s="109">
        <f t="shared" si="34"/>
        <v>65762.591074580705</v>
      </c>
      <c r="H576" s="109"/>
    </row>
    <row r="577" spans="1:8" ht="30">
      <c r="A577" s="70" t="s">
        <v>582</v>
      </c>
      <c r="B577" s="70" t="s">
        <v>514</v>
      </c>
      <c r="C577" s="21" t="s">
        <v>366</v>
      </c>
      <c r="D577" s="108">
        <v>150</v>
      </c>
      <c r="E577" s="109">
        <f t="shared" si="32"/>
        <v>54957.193292144701</v>
      </c>
      <c r="F577" s="109">
        <f t="shared" si="33"/>
        <v>65763.961165048502</v>
      </c>
      <c r="G577" s="109">
        <f t="shared" si="34"/>
        <v>65762.591074580705</v>
      </c>
      <c r="H577" s="109"/>
    </row>
    <row r="578" spans="1:8" ht="30">
      <c r="A578" s="70" t="s">
        <v>582</v>
      </c>
      <c r="B578" s="70" t="s">
        <v>515</v>
      </c>
      <c r="C578" s="21" t="s">
        <v>366</v>
      </c>
      <c r="D578" s="108">
        <v>150</v>
      </c>
      <c r="E578" s="109">
        <f t="shared" si="32"/>
        <v>54957.193292144701</v>
      </c>
      <c r="F578" s="109">
        <f t="shared" si="33"/>
        <v>65763.961165048502</v>
      </c>
      <c r="G578" s="109">
        <f t="shared" si="34"/>
        <v>65762.591074580705</v>
      </c>
      <c r="H578" s="109"/>
    </row>
    <row r="579" spans="1:8" ht="30">
      <c r="A579" s="70" t="s">
        <v>582</v>
      </c>
      <c r="B579" s="70" t="s">
        <v>516</v>
      </c>
      <c r="C579" s="21" t="s">
        <v>366</v>
      </c>
      <c r="D579" s="108">
        <v>426</v>
      </c>
      <c r="E579" s="109">
        <f t="shared" si="32"/>
        <v>156078.42894969095</v>
      </c>
      <c r="F579" s="109">
        <f t="shared" si="33"/>
        <v>186769.64970873774</v>
      </c>
      <c r="G579" s="109">
        <f t="shared" si="34"/>
        <v>186765.75865180918</v>
      </c>
      <c r="H579" s="109"/>
    </row>
    <row r="580" spans="1:8" ht="30">
      <c r="A580" s="70" t="s">
        <v>582</v>
      </c>
      <c r="B580" s="70" t="s">
        <v>517</v>
      </c>
      <c r="C580" s="21" t="s">
        <v>366</v>
      </c>
      <c r="D580" s="108">
        <v>150</v>
      </c>
      <c r="E580" s="109">
        <f t="shared" si="32"/>
        <v>54957.193292144701</v>
      </c>
      <c r="F580" s="109">
        <f t="shared" si="33"/>
        <v>65763.961165048502</v>
      </c>
      <c r="G580" s="109">
        <f t="shared" si="34"/>
        <v>65762.591074580705</v>
      </c>
      <c r="H580" s="109"/>
    </row>
    <row r="581" spans="1:8" ht="30">
      <c r="A581" s="70" t="s">
        <v>582</v>
      </c>
      <c r="B581" s="70" t="s">
        <v>520</v>
      </c>
      <c r="C581" s="21" t="s">
        <v>366</v>
      </c>
      <c r="D581" s="108">
        <v>150</v>
      </c>
      <c r="E581" s="109">
        <f t="shared" si="32"/>
        <v>54957.193292144701</v>
      </c>
      <c r="F581" s="109">
        <f t="shared" si="33"/>
        <v>65763.961165048502</v>
      </c>
      <c r="G581" s="109">
        <f t="shared" si="34"/>
        <v>65762.591074580705</v>
      </c>
      <c r="H581" s="109"/>
    </row>
    <row r="582" spans="1:8" ht="30">
      <c r="A582" s="70" t="s">
        <v>582</v>
      </c>
      <c r="B582" s="70" t="s">
        <v>521</v>
      </c>
      <c r="C582" s="21" t="s">
        <v>366</v>
      </c>
      <c r="D582" s="108">
        <v>200</v>
      </c>
      <c r="E582" s="109">
        <f t="shared" si="32"/>
        <v>73276.257722859606</v>
      </c>
      <c r="F582" s="109">
        <f t="shared" si="33"/>
        <v>87685.281553398003</v>
      </c>
      <c r="G582" s="109">
        <f t="shared" si="34"/>
        <v>87683.454766107607</v>
      </c>
      <c r="H582" s="109"/>
    </row>
    <row r="583" spans="1:8" ht="30">
      <c r="A583" s="70" t="s">
        <v>582</v>
      </c>
      <c r="B583" s="70" t="s">
        <v>522</v>
      </c>
      <c r="C583" s="21" t="s">
        <v>366</v>
      </c>
      <c r="D583" s="108">
        <v>150</v>
      </c>
      <c r="E583" s="109">
        <f t="shared" si="32"/>
        <v>54957.193292144701</v>
      </c>
      <c r="F583" s="109">
        <f t="shared" si="33"/>
        <v>65763.961165048502</v>
      </c>
      <c r="G583" s="109">
        <f t="shared" si="34"/>
        <v>65762.591074580705</v>
      </c>
      <c r="H583" s="109"/>
    </row>
    <row r="584" spans="1:8" ht="30">
      <c r="A584" s="70" t="s">
        <v>582</v>
      </c>
      <c r="B584" s="70" t="s">
        <v>523</v>
      </c>
      <c r="C584" s="21" t="s">
        <v>366</v>
      </c>
      <c r="D584" s="108">
        <v>350</v>
      </c>
      <c r="E584" s="109">
        <f t="shared" si="32"/>
        <v>128233.45101500431</v>
      </c>
      <c r="F584" s="109">
        <f t="shared" si="33"/>
        <v>153449.24271844651</v>
      </c>
      <c r="G584" s="109">
        <f t="shared" si="34"/>
        <v>153446.04584068831</v>
      </c>
      <c r="H584" s="109"/>
    </row>
    <row r="585" spans="1:8" ht="30">
      <c r="A585" s="70" t="s">
        <v>582</v>
      </c>
      <c r="B585" s="70" t="s">
        <v>525</v>
      </c>
      <c r="C585" s="21" t="s">
        <v>366</v>
      </c>
      <c r="D585" s="108">
        <v>450</v>
      </c>
      <c r="E585" s="109">
        <f t="shared" si="32"/>
        <v>164871.57987643409</v>
      </c>
      <c r="F585" s="109">
        <f t="shared" si="33"/>
        <v>197291.88349514551</v>
      </c>
      <c r="G585" s="109">
        <f t="shared" si="34"/>
        <v>197287.77322374212</v>
      </c>
      <c r="H585" s="109"/>
    </row>
    <row r="586" spans="1:8" ht="30">
      <c r="A586" s="70" t="s">
        <v>582</v>
      </c>
      <c r="B586" s="70" t="s">
        <v>526</v>
      </c>
      <c r="C586" s="21" t="s">
        <v>366</v>
      </c>
      <c r="D586" s="108">
        <v>150</v>
      </c>
      <c r="E586" s="109">
        <f t="shared" si="32"/>
        <v>54957.193292144701</v>
      </c>
      <c r="F586" s="109">
        <f t="shared" si="33"/>
        <v>65763.961165048502</v>
      </c>
      <c r="G586" s="109">
        <f t="shared" si="34"/>
        <v>65762.591074580705</v>
      </c>
      <c r="H586" s="109"/>
    </row>
    <row r="587" spans="1:8" ht="30">
      <c r="A587" s="70" t="s">
        <v>582</v>
      </c>
      <c r="B587" s="70" t="s">
        <v>527</v>
      </c>
      <c r="C587" s="21" t="s">
        <v>366</v>
      </c>
      <c r="D587" s="108">
        <v>200</v>
      </c>
      <c r="E587" s="109">
        <f t="shared" si="32"/>
        <v>73276.257722859606</v>
      </c>
      <c r="F587" s="109">
        <f t="shared" si="33"/>
        <v>87685.281553398003</v>
      </c>
      <c r="G587" s="109">
        <f t="shared" si="34"/>
        <v>87683.454766107607</v>
      </c>
      <c r="H587" s="109"/>
    </row>
    <row r="588" spans="1:8" ht="30">
      <c r="A588" s="70" t="s">
        <v>582</v>
      </c>
      <c r="B588" s="70" t="s">
        <v>528</v>
      </c>
      <c r="C588" s="21" t="s">
        <v>366</v>
      </c>
      <c r="D588" s="108">
        <v>200</v>
      </c>
      <c r="E588" s="109">
        <f t="shared" si="32"/>
        <v>73276.257722859606</v>
      </c>
      <c r="F588" s="109">
        <f t="shared" si="33"/>
        <v>87685.281553398003</v>
      </c>
      <c r="G588" s="109">
        <f t="shared" si="34"/>
        <v>87683.454766107607</v>
      </c>
      <c r="H588" s="109"/>
    </row>
    <row r="589" spans="1:8" ht="30">
      <c r="A589" s="70" t="s">
        <v>582</v>
      </c>
      <c r="B589" s="70" t="s">
        <v>529</v>
      </c>
      <c r="C589" s="21" t="s">
        <v>366</v>
      </c>
      <c r="D589" s="108">
        <v>150</v>
      </c>
      <c r="E589" s="109">
        <f t="shared" si="32"/>
        <v>54957.193292144701</v>
      </c>
      <c r="F589" s="109">
        <f t="shared" si="33"/>
        <v>65763.961165048502</v>
      </c>
      <c r="G589" s="109">
        <f t="shared" si="34"/>
        <v>65762.591074580705</v>
      </c>
      <c r="H589" s="109"/>
    </row>
    <row r="590" spans="1:8" ht="30">
      <c r="A590" s="70" t="s">
        <v>582</v>
      </c>
      <c r="B590" s="70" t="s">
        <v>530</v>
      </c>
      <c r="C590" s="21" t="s">
        <v>366</v>
      </c>
      <c r="D590" s="108">
        <v>350</v>
      </c>
      <c r="E590" s="109">
        <f t="shared" si="32"/>
        <v>128233.45101500431</v>
      </c>
      <c r="F590" s="109">
        <f t="shared" si="33"/>
        <v>153449.24271844651</v>
      </c>
      <c r="G590" s="109">
        <f t="shared" si="34"/>
        <v>153446.04584068831</v>
      </c>
      <c r="H590" s="109"/>
    </row>
    <row r="591" spans="1:8" ht="30">
      <c r="A591" s="70" t="s">
        <v>582</v>
      </c>
      <c r="B591" s="70" t="s">
        <v>531</v>
      </c>
      <c r="C591" s="21" t="s">
        <v>366</v>
      </c>
      <c r="D591" s="108">
        <v>150</v>
      </c>
      <c r="E591" s="109">
        <f t="shared" si="32"/>
        <v>54957.193292144701</v>
      </c>
      <c r="F591" s="109">
        <f t="shared" si="33"/>
        <v>65763.961165048502</v>
      </c>
      <c r="G591" s="109">
        <f t="shared" si="34"/>
        <v>65762.591074580705</v>
      </c>
      <c r="H591" s="109"/>
    </row>
    <row r="592" spans="1:8" ht="30">
      <c r="A592" s="70" t="s">
        <v>582</v>
      </c>
      <c r="B592" s="70" t="s">
        <v>532</v>
      </c>
      <c r="C592" s="21" t="s">
        <v>366</v>
      </c>
      <c r="D592" s="108">
        <v>50</v>
      </c>
      <c r="E592" s="109">
        <f t="shared" si="32"/>
        <v>18319.064430714901</v>
      </c>
      <c r="F592" s="109">
        <f t="shared" si="33"/>
        <v>21921.320388349501</v>
      </c>
      <c r="G592" s="109">
        <f t="shared" si="34"/>
        <v>21920.863691526902</v>
      </c>
      <c r="H592" s="109"/>
    </row>
    <row r="593" spans="1:8" ht="30">
      <c r="A593" s="70" t="s">
        <v>582</v>
      </c>
      <c r="B593" s="70" t="s">
        <v>533</v>
      </c>
      <c r="C593" s="21" t="s">
        <v>366</v>
      </c>
      <c r="D593" s="108">
        <v>1625</v>
      </c>
      <c r="E593" s="109">
        <f t="shared" si="32"/>
        <v>595369.59399823425</v>
      </c>
      <c r="F593" s="109">
        <f t="shared" si="33"/>
        <v>712442.91262135876</v>
      </c>
      <c r="G593" s="109">
        <f t="shared" si="34"/>
        <v>712428.06997462432</v>
      </c>
      <c r="H593" s="109"/>
    </row>
    <row r="594" spans="1:8" ht="30">
      <c r="A594" s="70" t="s">
        <v>582</v>
      </c>
      <c r="B594" s="70" t="s">
        <v>535</v>
      </c>
      <c r="C594" s="21" t="s">
        <v>366</v>
      </c>
      <c r="D594" s="108">
        <v>150</v>
      </c>
      <c r="E594" s="109">
        <f t="shared" si="32"/>
        <v>54957.193292144701</v>
      </c>
      <c r="F594" s="109">
        <f t="shared" si="33"/>
        <v>65763.961165048502</v>
      </c>
      <c r="G594" s="109">
        <f t="shared" si="34"/>
        <v>65762.591074580705</v>
      </c>
      <c r="H594" s="109"/>
    </row>
    <row r="595" spans="1:8" ht="30">
      <c r="A595" s="70" t="s">
        <v>582</v>
      </c>
      <c r="B595" s="70" t="s">
        <v>537</v>
      </c>
      <c r="C595" s="21" t="s">
        <v>366</v>
      </c>
      <c r="D595" s="108">
        <v>200</v>
      </c>
      <c r="E595" s="109">
        <f t="shared" si="32"/>
        <v>73276.257722859606</v>
      </c>
      <c r="F595" s="109">
        <f t="shared" si="33"/>
        <v>87685.281553398003</v>
      </c>
      <c r="G595" s="109">
        <f t="shared" si="34"/>
        <v>87683.454766107607</v>
      </c>
      <c r="H595" s="109"/>
    </row>
    <row r="596" spans="1:8" ht="30">
      <c r="A596" s="70" t="s">
        <v>582</v>
      </c>
      <c r="B596" s="70" t="s">
        <v>538</v>
      </c>
      <c r="C596" s="21" t="s">
        <v>366</v>
      </c>
      <c r="D596" s="108">
        <v>150</v>
      </c>
      <c r="E596" s="109">
        <f t="shared" si="32"/>
        <v>54957.193292144701</v>
      </c>
      <c r="F596" s="109">
        <f t="shared" si="33"/>
        <v>65763.961165048502</v>
      </c>
      <c r="G596" s="109">
        <f t="shared" si="34"/>
        <v>65762.591074580705</v>
      </c>
      <c r="H596" s="109"/>
    </row>
    <row r="597" spans="1:8" ht="30">
      <c r="A597" s="70" t="s">
        <v>582</v>
      </c>
      <c r="B597" s="70" t="s">
        <v>539</v>
      </c>
      <c r="C597" s="21" t="s">
        <v>366</v>
      </c>
      <c r="D597" s="108">
        <v>350</v>
      </c>
      <c r="E597" s="109">
        <f t="shared" si="32"/>
        <v>128233.45101500431</v>
      </c>
      <c r="F597" s="109">
        <f t="shared" si="33"/>
        <v>153449.24271844651</v>
      </c>
      <c r="G597" s="109">
        <f t="shared" si="34"/>
        <v>153446.04584068831</v>
      </c>
      <c r="H597" s="109"/>
    </row>
    <row r="598" spans="1:8" ht="30">
      <c r="A598" s="70" t="s">
        <v>582</v>
      </c>
      <c r="B598" s="70" t="s">
        <v>540</v>
      </c>
      <c r="C598" s="21" t="s">
        <v>366</v>
      </c>
      <c r="D598" s="108">
        <v>150</v>
      </c>
      <c r="E598" s="109">
        <f t="shared" si="32"/>
        <v>54957.193292144701</v>
      </c>
      <c r="F598" s="109">
        <f t="shared" si="33"/>
        <v>65763.961165048502</v>
      </c>
      <c r="G598" s="109">
        <f t="shared" si="34"/>
        <v>65762.591074580705</v>
      </c>
      <c r="H598" s="109"/>
    </row>
    <row r="599" spans="1:8" ht="30">
      <c r="A599" s="70" t="s">
        <v>582</v>
      </c>
      <c r="B599" s="70" t="s">
        <v>542</v>
      </c>
      <c r="C599" s="21" t="s">
        <v>366</v>
      </c>
      <c r="D599" s="108">
        <v>150</v>
      </c>
      <c r="E599" s="109">
        <f t="shared" si="32"/>
        <v>54957.193292144701</v>
      </c>
      <c r="F599" s="109">
        <f t="shared" si="33"/>
        <v>65763.961165048502</v>
      </c>
      <c r="G599" s="109">
        <f t="shared" si="34"/>
        <v>65762.591074580705</v>
      </c>
      <c r="H599" s="109"/>
    </row>
    <row r="600" spans="1:8" ht="30">
      <c r="A600" s="70" t="s">
        <v>582</v>
      </c>
      <c r="B600" s="70" t="s">
        <v>543</v>
      </c>
      <c r="C600" s="21" t="s">
        <v>366</v>
      </c>
      <c r="D600" s="108">
        <v>200</v>
      </c>
      <c r="E600" s="109">
        <f t="shared" si="32"/>
        <v>73276.257722859606</v>
      </c>
      <c r="F600" s="109">
        <f t="shared" si="33"/>
        <v>87685.281553398003</v>
      </c>
      <c r="G600" s="109">
        <f t="shared" si="34"/>
        <v>87683.454766107607</v>
      </c>
      <c r="H600" s="109"/>
    </row>
    <row r="601" spans="1:8" ht="30">
      <c r="A601" s="70" t="s">
        <v>582</v>
      </c>
      <c r="B601" s="70" t="s">
        <v>544</v>
      </c>
      <c r="C601" s="21" t="s">
        <v>366</v>
      </c>
      <c r="D601" s="108">
        <v>150</v>
      </c>
      <c r="E601" s="109">
        <f t="shared" si="32"/>
        <v>54957.193292144701</v>
      </c>
      <c r="F601" s="109">
        <f t="shared" si="33"/>
        <v>65763.961165048502</v>
      </c>
      <c r="G601" s="109">
        <f t="shared" si="34"/>
        <v>65762.591074580705</v>
      </c>
      <c r="H601" s="109"/>
    </row>
    <row r="602" spans="1:8" ht="30">
      <c r="A602" s="70" t="s">
        <v>582</v>
      </c>
      <c r="B602" s="70" t="s">
        <v>545</v>
      </c>
      <c r="C602" s="21" t="s">
        <v>366</v>
      </c>
      <c r="D602" s="108">
        <v>200</v>
      </c>
      <c r="E602" s="109">
        <f t="shared" si="32"/>
        <v>73276.257722859606</v>
      </c>
      <c r="F602" s="109">
        <f t="shared" si="33"/>
        <v>87685.281553398003</v>
      </c>
      <c r="G602" s="109">
        <f t="shared" si="34"/>
        <v>87683.454766107607</v>
      </c>
      <c r="H602" s="109"/>
    </row>
    <row r="603" spans="1:8" ht="30">
      <c r="A603" s="70" t="s">
        <v>582</v>
      </c>
      <c r="B603" s="70" t="s">
        <v>547</v>
      </c>
      <c r="C603" s="21" t="s">
        <v>366</v>
      </c>
      <c r="D603" s="108">
        <v>1000</v>
      </c>
      <c r="E603" s="109">
        <f t="shared" si="32"/>
        <v>366381.28861429798</v>
      </c>
      <c r="F603" s="109">
        <f t="shared" si="33"/>
        <v>438426.40776699001</v>
      </c>
      <c r="G603" s="109">
        <f t="shared" si="34"/>
        <v>438417.27383053803</v>
      </c>
      <c r="H603" s="109"/>
    </row>
    <row r="604" spans="1:8" ht="30">
      <c r="A604" s="70" t="s">
        <v>582</v>
      </c>
      <c r="B604" s="70" t="s">
        <v>548</v>
      </c>
      <c r="C604" s="21" t="s">
        <v>366</v>
      </c>
      <c r="D604" s="108">
        <v>500</v>
      </c>
      <c r="E604" s="109">
        <f t="shared" si="32"/>
        <v>183190.64430714899</v>
      </c>
      <c r="F604" s="109">
        <f t="shared" si="33"/>
        <v>219213.20388349501</v>
      </c>
      <c r="G604" s="109">
        <f t="shared" si="34"/>
        <v>219208.63691526902</v>
      </c>
      <c r="H604" s="109"/>
    </row>
    <row r="605" spans="1:8" ht="30">
      <c r="A605" s="70" t="s">
        <v>582</v>
      </c>
      <c r="B605" s="70" t="s">
        <v>550</v>
      </c>
      <c r="C605" s="21" t="s">
        <v>366</v>
      </c>
      <c r="D605" s="108">
        <v>350</v>
      </c>
      <c r="E605" s="109">
        <f t="shared" si="32"/>
        <v>128233.45101500431</v>
      </c>
      <c r="F605" s="109">
        <f t="shared" si="33"/>
        <v>153449.24271844651</v>
      </c>
      <c r="G605" s="109">
        <f t="shared" si="34"/>
        <v>153446.04584068831</v>
      </c>
      <c r="H605" s="109"/>
    </row>
    <row r="606" spans="1:8" ht="30">
      <c r="A606" s="70" t="s">
        <v>582</v>
      </c>
      <c r="B606" s="70" t="s">
        <v>551</v>
      </c>
      <c r="C606" s="21" t="s">
        <v>366</v>
      </c>
      <c r="D606" s="108">
        <v>150</v>
      </c>
      <c r="E606" s="109">
        <f t="shared" si="32"/>
        <v>54957.193292144701</v>
      </c>
      <c r="F606" s="109">
        <f t="shared" si="33"/>
        <v>65763.961165048502</v>
      </c>
      <c r="G606" s="109">
        <f t="shared" si="34"/>
        <v>65762.591074580705</v>
      </c>
      <c r="H606" s="109"/>
    </row>
    <row r="607" spans="1:8" ht="30">
      <c r="A607" s="70" t="s">
        <v>582</v>
      </c>
      <c r="B607" s="70" t="s">
        <v>552</v>
      </c>
      <c r="C607" s="21" t="s">
        <v>366</v>
      </c>
      <c r="D607" s="108">
        <v>150</v>
      </c>
      <c r="E607" s="109">
        <f t="shared" si="32"/>
        <v>54957.193292144701</v>
      </c>
      <c r="F607" s="109">
        <f t="shared" si="33"/>
        <v>65763.961165048502</v>
      </c>
      <c r="G607" s="109">
        <f t="shared" si="34"/>
        <v>65762.591074580705</v>
      </c>
      <c r="H607" s="109"/>
    </row>
    <row r="608" spans="1:8" ht="30">
      <c r="A608" s="70" t="s">
        <v>582</v>
      </c>
      <c r="B608" s="70" t="s">
        <v>553</v>
      </c>
      <c r="C608" s="21" t="s">
        <v>366</v>
      </c>
      <c r="D608" s="108">
        <v>150</v>
      </c>
      <c r="E608" s="109">
        <f t="shared" si="32"/>
        <v>54957.193292144701</v>
      </c>
      <c r="F608" s="109">
        <f t="shared" si="33"/>
        <v>65763.961165048502</v>
      </c>
      <c r="G608" s="109">
        <f t="shared" si="34"/>
        <v>65762.591074580705</v>
      </c>
      <c r="H608" s="109"/>
    </row>
    <row r="609" spans="1:8" ht="30">
      <c r="A609" s="70" t="s">
        <v>582</v>
      </c>
      <c r="B609" s="70" t="s">
        <v>554</v>
      </c>
      <c r="C609" s="21" t="s">
        <v>366</v>
      </c>
      <c r="D609" s="108">
        <v>150</v>
      </c>
      <c r="E609" s="109">
        <f t="shared" si="32"/>
        <v>54957.193292144701</v>
      </c>
      <c r="F609" s="109">
        <f t="shared" si="33"/>
        <v>65763.961165048502</v>
      </c>
      <c r="G609" s="109">
        <f t="shared" si="34"/>
        <v>65762.591074580705</v>
      </c>
      <c r="H609" s="109"/>
    </row>
    <row r="610" spans="1:8" ht="30">
      <c r="A610" s="70" t="s">
        <v>582</v>
      </c>
      <c r="B610" s="70" t="s">
        <v>556</v>
      </c>
      <c r="C610" s="21" t="s">
        <v>366</v>
      </c>
      <c r="D610" s="108">
        <v>150</v>
      </c>
      <c r="E610" s="109">
        <f t="shared" si="32"/>
        <v>54957.193292144701</v>
      </c>
      <c r="F610" s="109">
        <f t="shared" si="33"/>
        <v>65763.961165048502</v>
      </c>
      <c r="G610" s="109">
        <f t="shared" si="34"/>
        <v>65762.591074580705</v>
      </c>
      <c r="H610" s="109"/>
    </row>
    <row r="611" spans="1:8" ht="30">
      <c r="A611" s="70" t="s">
        <v>582</v>
      </c>
      <c r="B611" s="70" t="s">
        <v>557</v>
      </c>
      <c r="C611" s="21" t="s">
        <v>366</v>
      </c>
      <c r="D611" s="108">
        <v>750</v>
      </c>
      <c r="E611" s="109">
        <f t="shared" si="32"/>
        <v>274785.96646072349</v>
      </c>
      <c r="F611" s="109">
        <f t="shared" si="33"/>
        <v>328819.80582524248</v>
      </c>
      <c r="G611" s="109">
        <f t="shared" si="34"/>
        <v>328812.9553729035</v>
      </c>
      <c r="H611" s="109"/>
    </row>
    <row r="612" spans="1:8" ht="30">
      <c r="A612" s="70" t="s">
        <v>582</v>
      </c>
      <c r="B612" s="70" t="s">
        <v>558</v>
      </c>
      <c r="C612" s="21" t="s">
        <v>366</v>
      </c>
      <c r="D612" s="108">
        <v>150</v>
      </c>
      <c r="E612" s="109">
        <f t="shared" si="32"/>
        <v>54957.193292144701</v>
      </c>
      <c r="F612" s="109">
        <f t="shared" si="33"/>
        <v>65763.961165048502</v>
      </c>
      <c r="G612" s="109">
        <f t="shared" si="34"/>
        <v>65762.591074580705</v>
      </c>
      <c r="H612" s="109"/>
    </row>
    <row r="613" spans="1:8" ht="30">
      <c r="A613" s="70" t="s">
        <v>582</v>
      </c>
      <c r="B613" s="70" t="s">
        <v>559</v>
      </c>
      <c r="C613" s="21" t="s">
        <v>366</v>
      </c>
      <c r="D613" s="108">
        <v>550</v>
      </c>
      <c r="E613" s="109">
        <f t="shared" si="32"/>
        <v>201509.7087378639</v>
      </c>
      <c r="F613" s="109">
        <f t="shared" si="33"/>
        <v>241134.52427184451</v>
      </c>
      <c r="G613" s="109">
        <f t="shared" si="34"/>
        <v>241129.50060679592</v>
      </c>
      <c r="H613" s="109"/>
    </row>
    <row r="614" spans="1:8" ht="30">
      <c r="A614" s="70" t="s">
        <v>582</v>
      </c>
      <c r="B614" s="70" t="s">
        <v>560</v>
      </c>
      <c r="C614" s="21" t="s">
        <v>366</v>
      </c>
      <c r="D614" s="108">
        <v>150</v>
      </c>
      <c r="E614" s="109">
        <f t="shared" si="32"/>
        <v>54957.193292144701</v>
      </c>
      <c r="F614" s="109">
        <f t="shared" si="33"/>
        <v>65763.961165048502</v>
      </c>
      <c r="G614" s="109">
        <f t="shared" si="34"/>
        <v>65762.591074580705</v>
      </c>
      <c r="H614" s="109"/>
    </row>
    <row r="615" spans="1:8" ht="30">
      <c r="A615" s="70" t="s">
        <v>582</v>
      </c>
      <c r="B615" s="70" t="s">
        <v>567</v>
      </c>
      <c r="C615" s="21" t="s">
        <v>366</v>
      </c>
      <c r="D615" s="108">
        <v>939</v>
      </c>
      <c r="E615" s="109">
        <f t="shared" ref="E615:E619" si="35">D615*366.381288614298</f>
        <v>344032.03000882582</v>
      </c>
      <c r="F615" s="109">
        <f t="shared" ref="F615:F619" si="36">D615*438.42640776699</f>
        <v>411682.39689320361</v>
      </c>
      <c r="G615" s="109">
        <f t="shared" ref="G615:G619" si="37">D615*438.417273830538</f>
        <v>411673.82012687519</v>
      </c>
      <c r="H615" s="109"/>
    </row>
    <row r="616" spans="1:8" ht="30">
      <c r="A616" s="70" t="s">
        <v>582</v>
      </c>
      <c r="B616" s="70" t="s">
        <v>568</v>
      </c>
      <c r="C616" s="21" t="s">
        <v>366</v>
      </c>
      <c r="D616" s="108">
        <v>350</v>
      </c>
      <c r="E616" s="109">
        <f t="shared" si="35"/>
        <v>128233.45101500431</v>
      </c>
      <c r="F616" s="109">
        <f t="shared" si="36"/>
        <v>153449.24271844651</v>
      </c>
      <c r="G616" s="109">
        <f t="shared" si="37"/>
        <v>153446.04584068831</v>
      </c>
      <c r="H616" s="109"/>
    </row>
    <row r="617" spans="1:8" ht="30">
      <c r="A617" s="70" t="s">
        <v>582</v>
      </c>
      <c r="B617" s="70" t="s">
        <v>572</v>
      </c>
      <c r="C617" s="21" t="s">
        <v>366</v>
      </c>
      <c r="D617" s="108">
        <v>300</v>
      </c>
      <c r="E617" s="109">
        <f t="shared" si="35"/>
        <v>109914.3865842894</v>
      </c>
      <c r="F617" s="109">
        <f t="shared" si="36"/>
        <v>131527.922330097</v>
      </c>
      <c r="G617" s="109">
        <f t="shared" si="37"/>
        <v>131525.18214916141</v>
      </c>
      <c r="H617" s="109"/>
    </row>
    <row r="618" spans="1:8" ht="30">
      <c r="A618" s="70" t="s">
        <v>582</v>
      </c>
      <c r="B618" s="70" t="s">
        <v>573</v>
      </c>
      <c r="C618" s="21" t="s">
        <v>366</v>
      </c>
      <c r="D618" s="108">
        <v>150</v>
      </c>
      <c r="E618" s="109">
        <f t="shared" si="35"/>
        <v>54957.193292144701</v>
      </c>
      <c r="F618" s="109">
        <f t="shared" si="36"/>
        <v>65763.961165048502</v>
      </c>
      <c r="G618" s="109">
        <f t="shared" si="37"/>
        <v>65762.591074580705</v>
      </c>
      <c r="H618" s="109"/>
    </row>
    <row r="619" spans="1:8" ht="30">
      <c r="A619" s="70" t="s">
        <v>582</v>
      </c>
      <c r="B619" s="70" t="s">
        <v>575</v>
      </c>
      <c r="C619" s="21" t="s">
        <v>366</v>
      </c>
      <c r="D619" s="108">
        <v>780</v>
      </c>
      <c r="E619" s="109">
        <f t="shared" si="35"/>
        <v>285777.40511915245</v>
      </c>
      <c r="F619" s="109">
        <f t="shared" si="36"/>
        <v>341972.59805825219</v>
      </c>
      <c r="G619" s="109">
        <f t="shared" si="37"/>
        <v>341965.47358781967</v>
      </c>
      <c r="H619" s="109"/>
    </row>
    <row r="620" spans="1:8" ht="15">
      <c r="A620" s="36" t="s">
        <v>63</v>
      </c>
      <c r="B620" s="70"/>
      <c r="C620" s="21"/>
      <c r="D620" s="108">
        <f>SUM(D486:D619)</f>
        <v>45320</v>
      </c>
      <c r="E620" s="109">
        <f>SUM(E486:E619)</f>
        <v>16604399.999999993</v>
      </c>
      <c r="F620" s="109">
        <f>SUM(F486:F619)</f>
        <v>19869484.799999986</v>
      </c>
      <c r="G620" s="109">
        <f>SUM(G486:G619)</f>
        <v>19869070.849999979</v>
      </c>
      <c r="H620" s="109">
        <f>F620-G620</f>
        <v>413.95000000670552</v>
      </c>
    </row>
    <row r="621" spans="1:8" ht="15">
      <c r="A621" s="22"/>
      <c r="B621" s="110"/>
      <c r="C621" s="22"/>
      <c r="D621" s="111"/>
      <c r="E621" s="112">
        <v>16604400</v>
      </c>
      <c r="F621" s="112">
        <v>19869484.800000001</v>
      </c>
      <c r="G621" s="112">
        <v>19869070.850000001</v>
      </c>
      <c r="H621" s="112">
        <v>413.94999999925494</v>
      </c>
    </row>
    <row r="622" spans="1:8">
      <c r="A622" s="7"/>
      <c r="B622" s="113"/>
      <c r="C622" s="7"/>
      <c r="D622" s="114"/>
      <c r="E622" s="115">
        <f>E621/D620</f>
        <v>366.38128861429834</v>
      </c>
      <c r="F622" s="115">
        <f>F621/D620</f>
        <v>438.42640776699028</v>
      </c>
      <c r="G622" s="115">
        <f>G621/D620</f>
        <v>438.41727383053842</v>
      </c>
      <c r="H622" s="115"/>
    </row>
    <row r="623" spans="1:8">
      <c r="A623" s="7"/>
      <c r="B623" s="113"/>
      <c r="C623" s="7"/>
      <c r="D623" s="114"/>
      <c r="E623" s="115">
        <f>E620-E621</f>
        <v>0</v>
      </c>
      <c r="F623" s="115">
        <f t="shared" ref="F623:H623" si="38">F620-F621</f>
        <v>0</v>
      </c>
      <c r="G623" s="115">
        <f t="shared" si="38"/>
        <v>0</v>
      </c>
      <c r="H623" s="115">
        <f t="shared" si="38"/>
        <v>7.4505805969238281E-9</v>
      </c>
    </row>
    <row r="624" spans="1:8">
      <c r="A624" s="7"/>
      <c r="B624" s="113"/>
      <c r="C624" s="7"/>
      <c r="D624" s="114"/>
      <c r="E624" s="114"/>
      <c r="F624" s="114"/>
      <c r="G624" s="114"/>
      <c r="H624" s="114"/>
    </row>
    <row r="625" spans="1:8" ht="15">
      <c r="A625" s="182" t="s">
        <v>205</v>
      </c>
      <c r="B625" s="182" t="s">
        <v>180</v>
      </c>
      <c r="C625" s="182"/>
      <c r="D625" s="182"/>
      <c r="E625" s="183" t="s">
        <v>181</v>
      </c>
      <c r="F625" s="184"/>
      <c r="G625" s="184"/>
      <c r="H625" s="185"/>
    </row>
    <row r="626" spans="1:8" ht="86.4">
      <c r="A626" s="182"/>
      <c r="B626" s="97" t="s">
        <v>182</v>
      </c>
      <c r="C626" s="97" t="s">
        <v>183</v>
      </c>
      <c r="D626" s="53" t="s">
        <v>362</v>
      </c>
      <c r="E626" s="97" t="s">
        <v>2</v>
      </c>
      <c r="F626" s="97" t="s">
        <v>3</v>
      </c>
      <c r="G626" s="97" t="s">
        <v>579</v>
      </c>
      <c r="H626" s="97" t="s">
        <v>86</v>
      </c>
    </row>
    <row r="627" spans="1:8" ht="30">
      <c r="A627" s="70" t="s">
        <v>583</v>
      </c>
      <c r="B627" s="70" t="s">
        <v>365</v>
      </c>
      <c r="C627" s="21" t="s">
        <v>366</v>
      </c>
      <c r="D627" s="108">
        <v>330</v>
      </c>
      <c r="E627" s="109">
        <f>D627*1423.59717045069</f>
        <v>469787.06624872773</v>
      </c>
      <c r="F627" s="109">
        <f>D627*1405.6829259573</f>
        <v>463875.36556590901</v>
      </c>
      <c r="G627" s="109">
        <f>D627*1405.6829259573</f>
        <v>463875.36556590901</v>
      </c>
      <c r="H627" s="109"/>
    </row>
    <row r="628" spans="1:8" ht="30">
      <c r="A628" s="70" t="s">
        <v>583</v>
      </c>
      <c r="B628" s="70" t="s">
        <v>367</v>
      </c>
      <c r="C628" s="21" t="s">
        <v>366</v>
      </c>
      <c r="D628" s="108">
        <v>190</v>
      </c>
      <c r="E628" s="109">
        <f t="shared" ref="E628:E691" si="39">D628*1423.59717045069</f>
        <v>270483.46238563111</v>
      </c>
      <c r="F628" s="109">
        <f t="shared" ref="F628:F691" si="40">D628*1405.6829259573</f>
        <v>267079.75593188702</v>
      </c>
      <c r="G628" s="109">
        <f t="shared" ref="G628:G691" si="41">D628*1405.6829259573</f>
        <v>267079.75593188702</v>
      </c>
      <c r="H628" s="109"/>
    </row>
    <row r="629" spans="1:8" ht="30">
      <c r="A629" s="70" t="s">
        <v>583</v>
      </c>
      <c r="B629" s="70" t="s">
        <v>368</v>
      </c>
      <c r="C629" s="21" t="s">
        <v>366</v>
      </c>
      <c r="D629" s="108">
        <v>120</v>
      </c>
      <c r="E629" s="109">
        <f t="shared" si="39"/>
        <v>170831.66045408283</v>
      </c>
      <c r="F629" s="109">
        <f t="shared" si="40"/>
        <v>168681.95111487602</v>
      </c>
      <c r="G629" s="109">
        <f t="shared" si="41"/>
        <v>168681.95111487602</v>
      </c>
      <c r="H629" s="109"/>
    </row>
    <row r="630" spans="1:8" ht="30">
      <c r="A630" s="70" t="s">
        <v>583</v>
      </c>
      <c r="B630" s="70" t="s">
        <v>369</v>
      </c>
      <c r="C630" s="21" t="s">
        <v>366</v>
      </c>
      <c r="D630" s="108">
        <v>50</v>
      </c>
      <c r="E630" s="109">
        <f t="shared" si="39"/>
        <v>71179.858522534501</v>
      </c>
      <c r="F630" s="109">
        <f t="shared" si="40"/>
        <v>70284.146297865009</v>
      </c>
      <c r="G630" s="109">
        <f t="shared" si="41"/>
        <v>70284.146297865009</v>
      </c>
      <c r="H630" s="109"/>
    </row>
    <row r="631" spans="1:8" ht="30">
      <c r="A631" s="70" t="s">
        <v>583</v>
      </c>
      <c r="B631" s="70" t="s">
        <v>370</v>
      </c>
      <c r="C631" s="21" t="s">
        <v>366</v>
      </c>
      <c r="D631" s="108">
        <v>60</v>
      </c>
      <c r="E631" s="109">
        <f t="shared" si="39"/>
        <v>85415.830227041413</v>
      </c>
      <c r="F631" s="109">
        <f t="shared" si="40"/>
        <v>84340.975557438011</v>
      </c>
      <c r="G631" s="109">
        <f t="shared" si="41"/>
        <v>84340.975557438011</v>
      </c>
      <c r="H631" s="109"/>
    </row>
    <row r="632" spans="1:8" ht="30">
      <c r="A632" s="70" t="s">
        <v>583</v>
      </c>
      <c r="B632" s="70" t="s">
        <v>371</v>
      </c>
      <c r="C632" s="21" t="s">
        <v>366</v>
      </c>
      <c r="D632" s="108">
        <v>100</v>
      </c>
      <c r="E632" s="109">
        <f t="shared" si="39"/>
        <v>142359.717045069</v>
      </c>
      <c r="F632" s="109">
        <f t="shared" si="40"/>
        <v>140568.29259573002</v>
      </c>
      <c r="G632" s="109">
        <f t="shared" si="41"/>
        <v>140568.29259573002</v>
      </c>
      <c r="H632" s="109"/>
    </row>
    <row r="633" spans="1:8" ht="30">
      <c r="A633" s="70" t="s">
        <v>583</v>
      </c>
      <c r="B633" s="70" t="s">
        <v>372</v>
      </c>
      <c r="C633" s="21" t="s">
        <v>366</v>
      </c>
      <c r="D633" s="108">
        <v>930</v>
      </c>
      <c r="E633" s="109">
        <f t="shared" si="39"/>
        <v>1323945.3685191418</v>
      </c>
      <c r="F633" s="109">
        <f t="shared" si="40"/>
        <v>1307285.1211402891</v>
      </c>
      <c r="G633" s="109">
        <f t="shared" si="41"/>
        <v>1307285.1211402891</v>
      </c>
      <c r="H633" s="109"/>
    </row>
    <row r="634" spans="1:8" ht="30">
      <c r="A634" s="70" t="s">
        <v>583</v>
      </c>
      <c r="B634" s="70" t="s">
        <v>373</v>
      </c>
      <c r="C634" s="21" t="s">
        <v>366</v>
      </c>
      <c r="D634" s="108">
        <v>90</v>
      </c>
      <c r="E634" s="109">
        <f t="shared" si="39"/>
        <v>128123.74534056211</v>
      </c>
      <c r="F634" s="109">
        <f t="shared" si="40"/>
        <v>126511.463336157</v>
      </c>
      <c r="G634" s="109">
        <f t="shared" si="41"/>
        <v>126511.463336157</v>
      </c>
      <c r="H634" s="109"/>
    </row>
    <row r="635" spans="1:8" ht="30">
      <c r="A635" s="70" t="s">
        <v>583</v>
      </c>
      <c r="B635" s="70" t="s">
        <v>374</v>
      </c>
      <c r="C635" s="21" t="s">
        <v>366</v>
      </c>
      <c r="D635" s="108">
        <v>280</v>
      </c>
      <c r="E635" s="109">
        <f t="shared" si="39"/>
        <v>398607.20772619324</v>
      </c>
      <c r="F635" s="109">
        <f t="shared" si="40"/>
        <v>393591.21926804405</v>
      </c>
      <c r="G635" s="109">
        <f t="shared" si="41"/>
        <v>393591.21926804405</v>
      </c>
      <c r="H635" s="109"/>
    </row>
    <row r="636" spans="1:8" ht="30">
      <c r="A636" s="70" t="s">
        <v>583</v>
      </c>
      <c r="B636" s="70" t="s">
        <v>375</v>
      </c>
      <c r="C636" s="21" t="s">
        <v>366</v>
      </c>
      <c r="D636" s="108">
        <v>280</v>
      </c>
      <c r="E636" s="109">
        <f t="shared" si="39"/>
        <v>398607.20772619324</v>
      </c>
      <c r="F636" s="109">
        <f t="shared" si="40"/>
        <v>393591.21926804405</v>
      </c>
      <c r="G636" s="109">
        <f t="shared" si="41"/>
        <v>393591.21926804405</v>
      </c>
      <c r="H636" s="109"/>
    </row>
    <row r="637" spans="1:8" ht="30">
      <c r="A637" s="70" t="s">
        <v>583</v>
      </c>
      <c r="B637" s="70" t="s">
        <v>376</v>
      </c>
      <c r="C637" s="21" t="s">
        <v>366</v>
      </c>
      <c r="D637" s="108">
        <v>120</v>
      </c>
      <c r="E637" s="109">
        <f t="shared" si="39"/>
        <v>170831.66045408283</v>
      </c>
      <c r="F637" s="109">
        <f t="shared" si="40"/>
        <v>168681.95111487602</v>
      </c>
      <c r="G637" s="109">
        <f t="shared" si="41"/>
        <v>168681.95111487602</v>
      </c>
      <c r="H637" s="109"/>
    </row>
    <row r="638" spans="1:8" ht="30">
      <c r="A638" s="70" t="s">
        <v>583</v>
      </c>
      <c r="B638" s="70" t="s">
        <v>377</v>
      </c>
      <c r="C638" s="21" t="s">
        <v>366</v>
      </c>
      <c r="D638" s="108">
        <v>120</v>
      </c>
      <c r="E638" s="109">
        <f t="shared" si="39"/>
        <v>170831.66045408283</v>
      </c>
      <c r="F638" s="109">
        <f t="shared" si="40"/>
        <v>168681.95111487602</v>
      </c>
      <c r="G638" s="109">
        <f t="shared" si="41"/>
        <v>168681.95111487602</v>
      </c>
      <c r="H638" s="109"/>
    </row>
    <row r="639" spans="1:8" ht="30">
      <c r="A639" s="70" t="s">
        <v>583</v>
      </c>
      <c r="B639" s="70" t="s">
        <v>378</v>
      </c>
      <c r="C639" s="21" t="s">
        <v>366</v>
      </c>
      <c r="D639" s="108">
        <v>160</v>
      </c>
      <c r="E639" s="109">
        <f t="shared" si="39"/>
        <v>227775.54727211042</v>
      </c>
      <c r="F639" s="109">
        <f t="shared" si="40"/>
        <v>224909.26815316803</v>
      </c>
      <c r="G639" s="109">
        <f t="shared" si="41"/>
        <v>224909.26815316803</v>
      </c>
      <c r="H639" s="109"/>
    </row>
    <row r="640" spans="1:8" ht="30">
      <c r="A640" s="70" t="s">
        <v>583</v>
      </c>
      <c r="B640" s="70" t="s">
        <v>379</v>
      </c>
      <c r="C640" s="21" t="s">
        <v>366</v>
      </c>
      <c r="D640" s="108">
        <v>440</v>
      </c>
      <c r="E640" s="109">
        <f t="shared" si="39"/>
        <v>626382.7549983036</v>
      </c>
      <c r="F640" s="109">
        <f t="shared" si="40"/>
        <v>618500.48742121202</v>
      </c>
      <c r="G640" s="109">
        <f t="shared" si="41"/>
        <v>618500.48742121202</v>
      </c>
      <c r="H640" s="109"/>
    </row>
    <row r="641" spans="1:8" ht="30">
      <c r="A641" s="70" t="s">
        <v>583</v>
      </c>
      <c r="B641" s="70" t="s">
        <v>380</v>
      </c>
      <c r="C641" s="21" t="s">
        <v>366</v>
      </c>
      <c r="D641" s="108">
        <v>0</v>
      </c>
      <c r="E641" s="109">
        <f t="shared" si="39"/>
        <v>0</v>
      </c>
      <c r="F641" s="109">
        <f t="shared" si="40"/>
        <v>0</v>
      </c>
      <c r="G641" s="109">
        <f t="shared" si="41"/>
        <v>0</v>
      </c>
      <c r="H641" s="109"/>
    </row>
    <row r="642" spans="1:8" ht="30">
      <c r="A642" s="70" t="s">
        <v>583</v>
      </c>
      <c r="B642" s="70" t="s">
        <v>381</v>
      </c>
      <c r="C642" s="21" t="s">
        <v>366</v>
      </c>
      <c r="D642" s="108">
        <v>0</v>
      </c>
      <c r="E642" s="109">
        <f t="shared" si="39"/>
        <v>0</v>
      </c>
      <c r="F642" s="109">
        <f t="shared" si="40"/>
        <v>0</v>
      </c>
      <c r="G642" s="109">
        <f t="shared" si="41"/>
        <v>0</v>
      </c>
      <c r="H642" s="109"/>
    </row>
    <row r="643" spans="1:8" ht="30">
      <c r="A643" s="70" t="s">
        <v>583</v>
      </c>
      <c r="B643" s="70" t="s">
        <v>382</v>
      </c>
      <c r="C643" s="21" t="s">
        <v>366</v>
      </c>
      <c r="D643" s="108">
        <v>90</v>
      </c>
      <c r="E643" s="109">
        <f t="shared" si="39"/>
        <v>128123.74534056211</v>
      </c>
      <c r="F643" s="109">
        <f t="shared" si="40"/>
        <v>126511.463336157</v>
      </c>
      <c r="G643" s="109">
        <f t="shared" si="41"/>
        <v>126511.463336157</v>
      </c>
      <c r="H643" s="109"/>
    </row>
    <row r="644" spans="1:8" ht="30">
      <c r="A644" s="70" t="s">
        <v>583</v>
      </c>
      <c r="B644" s="70" t="s">
        <v>383</v>
      </c>
      <c r="C644" s="21" t="s">
        <v>366</v>
      </c>
      <c r="D644" s="108">
        <v>120</v>
      </c>
      <c r="E644" s="109">
        <f t="shared" si="39"/>
        <v>170831.66045408283</v>
      </c>
      <c r="F644" s="109">
        <f t="shared" si="40"/>
        <v>168681.95111487602</v>
      </c>
      <c r="G644" s="109">
        <f t="shared" si="41"/>
        <v>168681.95111487602</v>
      </c>
      <c r="H644" s="109"/>
    </row>
    <row r="645" spans="1:8" ht="30">
      <c r="A645" s="70" t="s">
        <v>583</v>
      </c>
      <c r="B645" s="70" t="s">
        <v>384</v>
      </c>
      <c r="C645" s="21" t="s">
        <v>366</v>
      </c>
      <c r="D645" s="108">
        <v>60</v>
      </c>
      <c r="E645" s="109">
        <f t="shared" si="39"/>
        <v>85415.830227041413</v>
      </c>
      <c r="F645" s="109">
        <f t="shared" si="40"/>
        <v>84340.975557438011</v>
      </c>
      <c r="G645" s="109">
        <f t="shared" si="41"/>
        <v>84340.975557438011</v>
      </c>
      <c r="H645" s="109"/>
    </row>
    <row r="646" spans="1:8" ht="30">
      <c r="A646" s="70" t="s">
        <v>583</v>
      </c>
      <c r="B646" s="70" t="s">
        <v>385</v>
      </c>
      <c r="C646" s="21" t="s">
        <v>366</v>
      </c>
      <c r="D646" s="108">
        <v>160</v>
      </c>
      <c r="E646" s="109">
        <f t="shared" si="39"/>
        <v>227775.54727211042</v>
      </c>
      <c r="F646" s="109">
        <f t="shared" si="40"/>
        <v>224909.26815316803</v>
      </c>
      <c r="G646" s="109">
        <f t="shared" si="41"/>
        <v>224909.26815316803</v>
      </c>
      <c r="H646" s="109"/>
    </row>
    <row r="647" spans="1:8" ht="30">
      <c r="A647" s="70" t="s">
        <v>583</v>
      </c>
      <c r="B647" s="70" t="s">
        <v>386</v>
      </c>
      <c r="C647" s="21" t="s">
        <v>366</v>
      </c>
      <c r="D647" s="108">
        <v>280</v>
      </c>
      <c r="E647" s="109">
        <f t="shared" si="39"/>
        <v>398607.20772619324</v>
      </c>
      <c r="F647" s="109">
        <f t="shared" si="40"/>
        <v>393591.21926804405</v>
      </c>
      <c r="G647" s="109">
        <f t="shared" si="41"/>
        <v>393591.21926804405</v>
      </c>
      <c r="H647" s="109"/>
    </row>
    <row r="648" spans="1:8" ht="30">
      <c r="A648" s="70" t="s">
        <v>583</v>
      </c>
      <c r="B648" s="70" t="s">
        <v>387</v>
      </c>
      <c r="C648" s="21" t="s">
        <v>366</v>
      </c>
      <c r="D648" s="108">
        <v>280</v>
      </c>
      <c r="E648" s="109">
        <f t="shared" si="39"/>
        <v>398607.20772619324</v>
      </c>
      <c r="F648" s="109">
        <f t="shared" si="40"/>
        <v>393591.21926804405</v>
      </c>
      <c r="G648" s="109">
        <f t="shared" si="41"/>
        <v>393591.21926804405</v>
      </c>
      <c r="H648" s="109"/>
    </row>
    <row r="649" spans="1:8" ht="30">
      <c r="A649" s="70" t="s">
        <v>583</v>
      </c>
      <c r="B649" s="70" t="s">
        <v>388</v>
      </c>
      <c r="C649" s="21" t="s">
        <v>366</v>
      </c>
      <c r="D649" s="108">
        <v>390</v>
      </c>
      <c r="E649" s="109">
        <f t="shared" si="39"/>
        <v>555202.89647576911</v>
      </c>
      <c r="F649" s="109">
        <f t="shared" si="40"/>
        <v>548216.34112334705</v>
      </c>
      <c r="G649" s="109">
        <f t="shared" si="41"/>
        <v>548216.34112334705</v>
      </c>
      <c r="H649" s="109"/>
    </row>
    <row r="650" spans="1:8" ht="30">
      <c r="A650" s="70" t="s">
        <v>583</v>
      </c>
      <c r="B650" s="70" t="s">
        <v>389</v>
      </c>
      <c r="C650" s="21" t="s">
        <v>366</v>
      </c>
      <c r="D650" s="108">
        <v>580</v>
      </c>
      <c r="E650" s="109">
        <f t="shared" si="39"/>
        <v>825686.35886140028</v>
      </c>
      <c r="F650" s="109">
        <f t="shared" si="40"/>
        <v>815296.09705523401</v>
      </c>
      <c r="G650" s="109">
        <f t="shared" si="41"/>
        <v>815296.09705523401</v>
      </c>
      <c r="H650" s="109"/>
    </row>
    <row r="651" spans="1:8" ht="30">
      <c r="A651" s="70" t="s">
        <v>583</v>
      </c>
      <c r="B651" s="70" t="s">
        <v>390</v>
      </c>
      <c r="C651" s="21" t="s">
        <v>366</v>
      </c>
      <c r="D651" s="108">
        <v>120</v>
      </c>
      <c r="E651" s="109">
        <f t="shared" si="39"/>
        <v>170831.66045408283</v>
      </c>
      <c r="F651" s="109">
        <f t="shared" si="40"/>
        <v>168681.95111487602</v>
      </c>
      <c r="G651" s="109">
        <f t="shared" si="41"/>
        <v>168681.95111487602</v>
      </c>
      <c r="H651" s="109"/>
    </row>
    <row r="652" spans="1:8" ht="30">
      <c r="A652" s="70" t="s">
        <v>583</v>
      </c>
      <c r="B652" s="70" t="s">
        <v>391</v>
      </c>
      <c r="C652" s="21" t="s">
        <v>366</v>
      </c>
      <c r="D652" s="108">
        <v>440</v>
      </c>
      <c r="E652" s="109">
        <f t="shared" si="39"/>
        <v>626382.7549983036</v>
      </c>
      <c r="F652" s="109">
        <f t="shared" si="40"/>
        <v>618500.48742121202</v>
      </c>
      <c r="G652" s="109">
        <f t="shared" si="41"/>
        <v>618500.48742121202</v>
      </c>
      <c r="H652" s="109"/>
    </row>
    <row r="653" spans="1:8" ht="30">
      <c r="A653" s="70" t="s">
        <v>583</v>
      </c>
      <c r="B653" s="70" t="s">
        <v>392</v>
      </c>
      <c r="C653" s="21" t="s">
        <v>366</v>
      </c>
      <c r="D653" s="108">
        <v>120</v>
      </c>
      <c r="E653" s="109">
        <f t="shared" si="39"/>
        <v>170831.66045408283</v>
      </c>
      <c r="F653" s="109">
        <f t="shared" si="40"/>
        <v>168681.95111487602</v>
      </c>
      <c r="G653" s="109">
        <f t="shared" si="41"/>
        <v>168681.95111487602</v>
      </c>
      <c r="H653" s="109"/>
    </row>
    <row r="654" spans="1:8" ht="30">
      <c r="A654" s="70" t="s">
        <v>583</v>
      </c>
      <c r="B654" s="70" t="s">
        <v>393</v>
      </c>
      <c r="C654" s="21" t="s">
        <v>366</v>
      </c>
      <c r="D654" s="108">
        <v>120</v>
      </c>
      <c r="E654" s="109">
        <f t="shared" si="39"/>
        <v>170831.66045408283</v>
      </c>
      <c r="F654" s="109">
        <f t="shared" si="40"/>
        <v>168681.95111487602</v>
      </c>
      <c r="G654" s="109">
        <f t="shared" si="41"/>
        <v>168681.95111487602</v>
      </c>
      <c r="H654" s="109"/>
    </row>
    <row r="655" spans="1:8" ht="30">
      <c r="A655" s="70" t="s">
        <v>583</v>
      </c>
      <c r="B655" s="70" t="s">
        <v>394</v>
      </c>
      <c r="C655" s="21" t="s">
        <v>366</v>
      </c>
      <c r="D655" s="108">
        <v>390</v>
      </c>
      <c r="E655" s="109">
        <f t="shared" si="39"/>
        <v>555202.89647576911</v>
      </c>
      <c r="F655" s="109">
        <f t="shared" si="40"/>
        <v>548216.34112334705</v>
      </c>
      <c r="G655" s="109">
        <f t="shared" si="41"/>
        <v>548216.34112334705</v>
      </c>
      <c r="H655" s="109"/>
    </row>
    <row r="656" spans="1:8" ht="30">
      <c r="A656" s="70" t="s">
        <v>583</v>
      </c>
      <c r="B656" s="70" t="s">
        <v>395</v>
      </c>
      <c r="C656" s="21" t="s">
        <v>366</v>
      </c>
      <c r="D656" s="108">
        <v>280</v>
      </c>
      <c r="E656" s="109">
        <f t="shared" si="39"/>
        <v>398607.20772619324</v>
      </c>
      <c r="F656" s="109">
        <f t="shared" si="40"/>
        <v>393591.21926804405</v>
      </c>
      <c r="G656" s="109">
        <f t="shared" si="41"/>
        <v>393591.21926804405</v>
      </c>
      <c r="H656" s="109"/>
    </row>
    <row r="657" spans="1:8" ht="30">
      <c r="A657" s="70" t="s">
        <v>583</v>
      </c>
      <c r="B657" s="70" t="s">
        <v>396</v>
      </c>
      <c r="C657" s="21" t="s">
        <v>366</v>
      </c>
      <c r="D657" s="108">
        <v>270</v>
      </c>
      <c r="E657" s="109">
        <f t="shared" si="39"/>
        <v>384371.23602168635</v>
      </c>
      <c r="F657" s="109">
        <f t="shared" si="40"/>
        <v>379534.39000847103</v>
      </c>
      <c r="G657" s="109">
        <f t="shared" si="41"/>
        <v>379534.39000847103</v>
      </c>
      <c r="H657" s="109"/>
    </row>
    <row r="658" spans="1:8" ht="30">
      <c r="A658" s="70" t="s">
        <v>583</v>
      </c>
      <c r="B658" s="70" t="s">
        <v>397</v>
      </c>
      <c r="C658" s="21" t="s">
        <v>366</v>
      </c>
      <c r="D658" s="108">
        <v>110</v>
      </c>
      <c r="E658" s="109">
        <f t="shared" si="39"/>
        <v>156595.6887495759</v>
      </c>
      <c r="F658" s="109">
        <f t="shared" si="40"/>
        <v>154625.121855303</v>
      </c>
      <c r="G658" s="109">
        <f t="shared" si="41"/>
        <v>154625.121855303</v>
      </c>
      <c r="H658" s="109"/>
    </row>
    <row r="659" spans="1:8" ht="30">
      <c r="A659" s="70" t="s">
        <v>583</v>
      </c>
      <c r="B659" s="70" t="s">
        <v>398</v>
      </c>
      <c r="C659" s="21" t="s">
        <v>366</v>
      </c>
      <c r="D659" s="108">
        <v>120</v>
      </c>
      <c r="E659" s="109">
        <f t="shared" si="39"/>
        <v>170831.66045408283</v>
      </c>
      <c r="F659" s="109">
        <f t="shared" si="40"/>
        <v>168681.95111487602</v>
      </c>
      <c r="G659" s="109">
        <f t="shared" si="41"/>
        <v>168681.95111487602</v>
      </c>
      <c r="H659" s="109"/>
    </row>
    <row r="660" spans="1:8" ht="30">
      <c r="A660" s="70" t="s">
        <v>583</v>
      </c>
      <c r="B660" s="70" t="s">
        <v>399</v>
      </c>
      <c r="C660" s="21" t="s">
        <v>366</v>
      </c>
      <c r="D660" s="108">
        <v>280</v>
      </c>
      <c r="E660" s="109">
        <f t="shared" si="39"/>
        <v>398607.20772619324</v>
      </c>
      <c r="F660" s="109">
        <f t="shared" si="40"/>
        <v>393591.21926804405</v>
      </c>
      <c r="G660" s="109">
        <f t="shared" si="41"/>
        <v>393591.21926804405</v>
      </c>
      <c r="H660" s="109"/>
    </row>
    <row r="661" spans="1:8" ht="30">
      <c r="A661" s="70" t="s">
        <v>583</v>
      </c>
      <c r="B661" s="70" t="s">
        <v>400</v>
      </c>
      <c r="C661" s="21" t="s">
        <v>366</v>
      </c>
      <c r="D661" s="108">
        <v>280</v>
      </c>
      <c r="E661" s="109">
        <f t="shared" si="39"/>
        <v>398607.20772619324</v>
      </c>
      <c r="F661" s="109">
        <f t="shared" si="40"/>
        <v>393591.21926804405</v>
      </c>
      <c r="G661" s="109">
        <f t="shared" si="41"/>
        <v>393591.21926804405</v>
      </c>
      <c r="H661" s="109"/>
    </row>
    <row r="662" spans="1:8" ht="30">
      <c r="A662" s="70" t="s">
        <v>583</v>
      </c>
      <c r="B662" s="70" t="s">
        <v>401</v>
      </c>
      <c r="C662" s="21" t="s">
        <v>366</v>
      </c>
      <c r="D662" s="108">
        <v>120</v>
      </c>
      <c r="E662" s="109">
        <f t="shared" si="39"/>
        <v>170831.66045408283</v>
      </c>
      <c r="F662" s="109">
        <f t="shared" si="40"/>
        <v>168681.95111487602</v>
      </c>
      <c r="G662" s="109">
        <f t="shared" si="41"/>
        <v>168681.95111487602</v>
      </c>
      <c r="H662" s="109"/>
    </row>
    <row r="663" spans="1:8" ht="30">
      <c r="A663" s="70" t="s">
        <v>583</v>
      </c>
      <c r="B663" s="70" t="s">
        <v>402</v>
      </c>
      <c r="C663" s="21" t="s">
        <v>366</v>
      </c>
      <c r="D663" s="108">
        <v>120</v>
      </c>
      <c r="E663" s="109">
        <f t="shared" si="39"/>
        <v>170831.66045408283</v>
      </c>
      <c r="F663" s="109">
        <f t="shared" si="40"/>
        <v>168681.95111487602</v>
      </c>
      <c r="G663" s="109">
        <f t="shared" si="41"/>
        <v>168681.95111487602</v>
      </c>
      <c r="H663" s="109"/>
    </row>
    <row r="664" spans="1:8" ht="30">
      <c r="A664" s="70" t="s">
        <v>583</v>
      </c>
      <c r="B664" s="70" t="s">
        <v>403</v>
      </c>
      <c r="C664" s="21" t="s">
        <v>366</v>
      </c>
      <c r="D664" s="108">
        <v>120</v>
      </c>
      <c r="E664" s="109">
        <f t="shared" si="39"/>
        <v>170831.66045408283</v>
      </c>
      <c r="F664" s="109">
        <f t="shared" si="40"/>
        <v>168681.95111487602</v>
      </c>
      <c r="G664" s="109">
        <f t="shared" si="41"/>
        <v>168681.95111487602</v>
      </c>
      <c r="H664" s="109"/>
    </row>
    <row r="665" spans="1:8" ht="30">
      <c r="A665" s="70" t="s">
        <v>583</v>
      </c>
      <c r="B665" s="70" t="s">
        <v>404</v>
      </c>
      <c r="C665" s="21" t="s">
        <v>366</v>
      </c>
      <c r="D665" s="108">
        <v>440</v>
      </c>
      <c r="E665" s="109">
        <f t="shared" si="39"/>
        <v>626382.7549983036</v>
      </c>
      <c r="F665" s="109">
        <f t="shared" si="40"/>
        <v>618500.48742121202</v>
      </c>
      <c r="G665" s="109">
        <f t="shared" si="41"/>
        <v>618500.48742121202</v>
      </c>
      <c r="H665" s="109"/>
    </row>
    <row r="666" spans="1:8" ht="30">
      <c r="A666" s="70" t="s">
        <v>583</v>
      </c>
      <c r="B666" s="70" t="s">
        <v>405</v>
      </c>
      <c r="C666" s="21" t="s">
        <v>366</v>
      </c>
      <c r="D666" s="108">
        <v>170</v>
      </c>
      <c r="E666" s="109">
        <f t="shared" si="39"/>
        <v>242011.51897661731</v>
      </c>
      <c r="F666" s="109">
        <f t="shared" si="40"/>
        <v>238966.09741274102</v>
      </c>
      <c r="G666" s="109">
        <f t="shared" si="41"/>
        <v>238966.09741274102</v>
      </c>
      <c r="H666" s="109"/>
    </row>
    <row r="667" spans="1:8" ht="30">
      <c r="A667" s="70" t="s">
        <v>583</v>
      </c>
      <c r="B667" s="70" t="s">
        <v>406</v>
      </c>
      <c r="C667" s="21" t="s">
        <v>366</v>
      </c>
      <c r="D667" s="108">
        <v>110</v>
      </c>
      <c r="E667" s="109">
        <f t="shared" si="39"/>
        <v>156595.6887495759</v>
      </c>
      <c r="F667" s="109">
        <f t="shared" si="40"/>
        <v>154625.121855303</v>
      </c>
      <c r="G667" s="109">
        <f t="shared" si="41"/>
        <v>154625.121855303</v>
      </c>
      <c r="H667" s="109"/>
    </row>
    <row r="668" spans="1:8" ht="30">
      <c r="A668" s="70" t="s">
        <v>583</v>
      </c>
      <c r="B668" s="70" t="s">
        <v>407</v>
      </c>
      <c r="C668" s="21" t="s">
        <v>366</v>
      </c>
      <c r="D668" s="108">
        <v>290</v>
      </c>
      <c r="E668" s="109">
        <f t="shared" si="39"/>
        <v>412843.17943070014</v>
      </c>
      <c r="F668" s="109">
        <f t="shared" si="40"/>
        <v>407648.04852761701</v>
      </c>
      <c r="G668" s="109">
        <f t="shared" si="41"/>
        <v>407648.04852761701</v>
      </c>
      <c r="H668" s="109"/>
    </row>
    <row r="669" spans="1:8" ht="30">
      <c r="A669" s="70" t="s">
        <v>583</v>
      </c>
      <c r="B669" s="70" t="s">
        <v>408</v>
      </c>
      <c r="C669" s="21" t="s">
        <v>366</v>
      </c>
      <c r="D669" s="108">
        <v>180</v>
      </c>
      <c r="E669" s="109">
        <f t="shared" si="39"/>
        <v>256247.49068112421</v>
      </c>
      <c r="F669" s="109">
        <f t="shared" si="40"/>
        <v>253022.926672314</v>
      </c>
      <c r="G669" s="109">
        <f t="shared" si="41"/>
        <v>253022.926672314</v>
      </c>
      <c r="H669" s="109"/>
    </row>
    <row r="670" spans="1:8" ht="30">
      <c r="A670" s="70" t="s">
        <v>583</v>
      </c>
      <c r="B670" s="70" t="s">
        <v>409</v>
      </c>
      <c r="C670" s="21" t="s">
        <v>366</v>
      </c>
      <c r="D670" s="108">
        <v>280</v>
      </c>
      <c r="E670" s="109">
        <f t="shared" si="39"/>
        <v>398607.20772619324</v>
      </c>
      <c r="F670" s="109">
        <f t="shared" si="40"/>
        <v>393591.21926804405</v>
      </c>
      <c r="G670" s="109">
        <f t="shared" si="41"/>
        <v>393591.21926804405</v>
      </c>
      <c r="H670" s="109"/>
    </row>
    <row r="671" spans="1:8" ht="30">
      <c r="A671" s="70" t="s">
        <v>583</v>
      </c>
      <c r="B671" s="70" t="s">
        <v>410</v>
      </c>
      <c r="C671" s="21" t="s">
        <v>366</v>
      </c>
      <c r="D671" s="108">
        <v>280</v>
      </c>
      <c r="E671" s="109">
        <f t="shared" si="39"/>
        <v>398607.20772619324</v>
      </c>
      <c r="F671" s="109">
        <f t="shared" si="40"/>
        <v>393591.21926804405</v>
      </c>
      <c r="G671" s="109">
        <f t="shared" si="41"/>
        <v>393591.21926804405</v>
      </c>
      <c r="H671" s="109"/>
    </row>
    <row r="672" spans="1:8" ht="30">
      <c r="A672" s="70" t="s">
        <v>583</v>
      </c>
      <c r="B672" s="70" t="s">
        <v>411</v>
      </c>
      <c r="C672" s="21" t="s">
        <v>366</v>
      </c>
      <c r="D672" s="108">
        <v>120</v>
      </c>
      <c r="E672" s="109">
        <f t="shared" si="39"/>
        <v>170831.66045408283</v>
      </c>
      <c r="F672" s="109">
        <f t="shared" si="40"/>
        <v>168681.95111487602</v>
      </c>
      <c r="G672" s="109">
        <f t="shared" si="41"/>
        <v>168681.95111487602</v>
      </c>
      <c r="H672" s="109"/>
    </row>
    <row r="673" spans="1:8" ht="30">
      <c r="A673" s="70" t="s">
        <v>583</v>
      </c>
      <c r="B673" s="70" t="s">
        <v>412</v>
      </c>
      <c r="C673" s="21" t="s">
        <v>366</v>
      </c>
      <c r="D673" s="108">
        <v>280</v>
      </c>
      <c r="E673" s="109">
        <f t="shared" si="39"/>
        <v>398607.20772619324</v>
      </c>
      <c r="F673" s="109">
        <f t="shared" si="40"/>
        <v>393591.21926804405</v>
      </c>
      <c r="G673" s="109">
        <f t="shared" si="41"/>
        <v>393591.21926804405</v>
      </c>
      <c r="H673" s="109"/>
    </row>
    <row r="674" spans="1:8" ht="30">
      <c r="A674" s="70" t="s">
        <v>583</v>
      </c>
      <c r="B674" s="70" t="s">
        <v>413</v>
      </c>
      <c r="C674" s="21" t="s">
        <v>366</v>
      </c>
      <c r="D674" s="108">
        <v>280</v>
      </c>
      <c r="E674" s="109">
        <f t="shared" si="39"/>
        <v>398607.20772619324</v>
      </c>
      <c r="F674" s="109">
        <f t="shared" si="40"/>
        <v>393591.21926804405</v>
      </c>
      <c r="G674" s="109">
        <f t="shared" si="41"/>
        <v>393591.21926804405</v>
      </c>
      <c r="H674" s="109"/>
    </row>
    <row r="675" spans="1:8" ht="30">
      <c r="A675" s="70" t="s">
        <v>583</v>
      </c>
      <c r="B675" s="70" t="s">
        <v>414</v>
      </c>
      <c r="C675" s="21" t="s">
        <v>366</v>
      </c>
      <c r="D675" s="108">
        <v>60</v>
      </c>
      <c r="E675" s="109">
        <f t="shared" si="39"/>
        <v>85415.830227041413</v>
      </c>
      <c r="F675" s="109">
        <f t="shared" si="40"/>
        <v>84340.975557438011</v>
      </c>
      <c r="G675" s="109">
        <f t="shared" si="41"/>
        <v>84340.975557438011</v>
      </c>
      <c r="H675" s="109"/>
    </row>
    <row r="676" spans="1:8" ht="30">
      <c r="A676" s="70" t="s">
        <v>583</v>
      </c>
      <c r="B676" s="70" t="s">
        <v>415</v>
      </c>
      <c r="C676" s="21" t="s">
        <v>366</v>
      </c>
      <c r="D676" s="108">
        <v>0</v>
      </c>
      <c r="E676" s="109">
        <f t="shared" si="39"/>
        <v>0</v>
      </c>
      <c r="F676" s="109">
        <f t="shared" si="40"/>
        <v>0</v>
      </c>
      <c r="G676" s="109">
        <f t="shared" si="41"/>
        <v>0</v>
      </c>
      <c r="H676" s="109"/>
    </row>
    <row r="677" spans="1:8" ht="30">
      <c r="A677" s="70" t="s">
        <v>583</v>
      </c>
      <c r="B677" s="70" t="s">
        <v>416</v>
      </c>
      <c r="C677" s="21" t="s">
        <v>366</v>
      </c>
      <c r="D677" s="108">
        <v>950</v>
      </c>
      <c r="E677" s="109">
        <f t="shared" si="39"/>
        <v>1352417.3119281556</v>
      </c>
      <c r="F677" s="109">
        <f t="shared" si="40"/>
        <v>1335398.7796594352</v>
      </c>
      <c r="G677" s="109">
        <f t="shared" si="41"/>
        <v>1335398.7796594352</v>
      </c>
      <c r="H677" s="109"/>
    </row>
    <row r="678" spans="1:8" ht="30">
      <c r="A678" s="70" t="s">
        <v>583</v>
      </c>
      <c r="B678" s="70" t="s">
        <v>417</v>
      </c>
      <c r="C678" s="21" t="s">
        <v>366</v>
      </c>
      <c r="D678" s="108">
        <v>400</v>
      </c>
      <c r="E678" s="109">
        <f t="shared" si="39"/>
        <v>569438.86818027601</v>
      </c>
      <c r="F678" s="109">
        <f t="shared" si="40"/>
        <v>562273.17038292007</v>
      </c>
      <c r="G678" s="109">
        <f t="shared" si="41"/>
        <v>562273.17038292007</v>
      </c>
      <c r="H678" s="109"/>
    </row>
    <row r="679" spans="1:8" ht="30">
      <c r="A679" s="70" t="s">
        <v>583</v>
      </c>
      <c r="B679" s="70" t="s">
        <v>418</v>
      </c>
      <c r="C679" s="21" t="s">
        <v>366</v>
      </c>
      <c r="D679" s="108">
        <v>150</v>
      </c>
      <c r="E679" s="109">
        <f t="shared" si="39"/>
        <v>213539.57556760352</v>
      </c>
      <c r="F679" s="109">
        <f t="shared" si="40"/>
        <v>210852.43889359501</v>
      </c>
      <c r="G679" s="109">
        <f t="shared" si="41"/>
        <v>210852.43889359501</v>
      </c>
      <c r="H679" s="109"/>
    </row>
    <row r="680" spans="1:8" ht="30">
      <c r="A680" s="70" t="s">
        <v>583</v>
      </c>
      <c r="B680" s="70" t="s">
        <v>419</v>
      </c>
      <c r="C680" s="21" t="s">
        <v>366</v>
      </c>
      <c r="D680" s="108">
        <v>120</v>
      </c>
      <c r="E680" s="109">
        <f t="shared" si="39"/>
        <v>170831.66045408283</v>
      </c>
      <c r="F680" s="109">
        <f t="shared" si="40"/>
        <v>168681.95111487602</v>
      </c>
      <c r="G680" s="109">
        <f t="shared" si="41"/>
        <v>168681.95111487602</v>
      </c>
      <c r="H680" s="109"/>
    </row>
    <row r="681" spans="1:8" ht="30">
      <c r="A681" s="70" t="s">
        <v>583</v>
      </c>
      <c r="B681" s="70" t="s">
        <v>420</v>
      </c>
      <c r="C681" s="21" t="s">
        <v>366</v>
      </c>
      <c r="D681" s="108">
        <v>180</v>
      </c>
      <c r="E681" s="109">
        <f t="shared" si="39"/>
        <v>256247.49068112421</v>
      </c>
      <c r="F681" s="109">
        <f t="shared" si="40"/>
        <v>253022.926672314</v>
      </c>
      <c r="G681" s="109">
        <f t="shared" si="41"/>
        <v>253022.926672314</v>
      </c>
      <c r="H681" s="109"/>
    </row>
    <row r="682" spans="1:8" ht="30">
      <c r="A682" s="70" t="s">
        <v>583</v>
      </c>
      <c r="B682" s="70" t="s">
        <v>421</v>
      </c>
      <c r="C682" s="21" t="s">
        <v>366</v>
      </c>
      <c r="D682" s="108">
        <v>280</v>
      </c>
      <c r="E682" s="109">
        <f t="shared" si="39"/>
        <v>398607.20772619324</v>
      </c>
      <c r="F682" s="109">
        <f t="shared" si="40"/>
        <v>393591.21926804405</v>
      </c>
      <c r="G682" s="109">
        <f t="shared" si="41"/>
        <v>393591.21926804405</v>
      </c>
      <c r="H682" s="109"/>
    </row>
    <row r="683" spans="1:8" ht="30">
      <c r="A683" s="70" t="s">
        <v>583</v>
      </c>
      <c r="B683" s="70" t="s">
        <v>422</v>
      </c>
      <c r="C683" s="21" t="s">
        <v>366</v>
      </c>
      <c r="D683" s="108">
        <v>280</v>
      </c>
      <c r="E683" s="109">
        <f t="shared" si="39"/>
        <v>398607.20772619324</v>
      </c>
      <c r="F683" s="109">
        <f t="shared" si="40"/>
        <v>393591.21926804405</v>
      </c>
      <c r="G683" s="109">
        <f t="shared" si="41"/>
        <v>393591.21926804405</v>
      </c>
      <c r="H683" s="109"/>
    </row>
    <row r="684" spans="1:8" ht="30">
      <c r="A684" s="70" t="s">
        <v>583</v>
      </c>
      <c r="B684" s="70" t="s">
        <v>423</v>
      </c>
      <c r="C684" s="21" t="s">
        <v>366</v>
      </c>
      <c r="D684" s="108">
        <v>280</v>
      </c>
      <c r="E684" s="109">
        <f t="shared" si="39"/>
        <v>398607.20772619324</v>
      </c>
      <c r="F684" s="109">
        <f t="shared" si="40"/>
        <v>393591.21926804405</v>
      </c>
      <c r="G684" s="109">
        <f t="shared" si="41"/>
        <v>393591.21926804405</v>
      </c>
      <c r="H684" s="109"/>
    </row>
    <row r="685" spans="1:8" ht="30">
      <c r="A685" s="70" t="s">
        <v>583</v>
      </c>
      <c r="B685" s="70" t="s">
        <v>424</v>
      </c>
      <c r="C685" s="21" t="s">
        <v>366</v>
      </c>
      <c r="D685" s="108">
        <v>220</v>
      </c>
      <c r="E685" s="109">
        <f t="shared" si="39"/>
        <v>313191.3774991518</v>
      </c>
      <c r="F685" s="109">
        <f t="shared" si="40"/>
        <v>309250.24371060601</v>
      </c>
      <c r="G685" s="109">
        <f t="shared" si="41"/>
        <v>309250.24371060601</v>
      </c>
      <c r="H685" s="109"/>
    </row>
    <row r="686" spans="1:8" ht="30">
      <c r="A686" s="70" t="s">
        <v>583</v>
      </c>
      <c r="B686" s="70" t="s">
        <v>425</v>
      </c>
      <c r="C686" s="21" t="s">
        <v>366</v>
      </c>
      <c r="D686" s="108">
        <v>0</v>
      </c>
      <c r="E686" s="109">
        <f t="shared" si="39"/>
        <v>0</v>
      </c>
      <c r="F686" s="109">
        <f t="shared" si="40"/>
        <v>0</v>
      </c>
      <c r="G686" s="109">
        <f t="shared" si="41"/>
        <v>0</v>
      </c>
      <c r="H686" s="109"/>
    </row>
    <row r="687" spans="1:8" ht="30">
      <c r="A687" s="70" t="s">
        <v>583</v>
      </c>
      <c r="B687" s="70" t="s">
        <v>426</v>
      </c>
      <c r="C687" s="21" t="s">
        <v>366</v>
      </c>
      <c r="D687" s="108">
        <v>250</v>
      </c>
      <c r="E687" s="109">
        <f t="shared" si="39"/>
        <v>355899.29261267255</v>
      </c>
      <c r="F687" s="109">
        <f t="shared" si="40"/>
        <v>351420.731489325</v>
      </c>
      <c r="G687" s="109">
        <f t="shared" si="41"/>
        <v>351420.731489325</v>
      </c>
      <c r="H687" s="109"/>
    </row>
    <row r="688" spans="1:8" ht="30">
      <c r="A688" s="70" t="s">
        <v>583</v>
      </c>
      <c r="B688" s="70" t="s">
        <v>427</v>
      </c>
      <c r="C688" s="21" t="s">
        <v>366</v>
      </c>
      <c r="D688" s="108">
        <v>160</v>
      </c>
      <c r="E688" s="109">
        <f t="shared" si="39"/>
        <v>227775.54727211042</v>
      </c>
      <c r="F688" s="109">
        <f t="shared" si="40"/>
        <v>224909.26815316803</v>
      </c>
      <c r="G688" s="109">
        <f t="shared" si="41"/>
        <v>224909.26815316803</v>
      </c>
      <c r="H688" s="109"/>
    </row>
    <row r="689" spans="1:8" ht="30">
      <c r="A689" s="70" t="s">
        <v>583</v>
      </c>
      <c r="B689" s="70" t="s">
        <v>428</v>
      </c>
      <c r="C689" s="21" t="s">
        <v>366</v>
      </c>
      <c r="D689" s="108">
        <v>430</v>
      </c>
      <c r="E689" s="109">
        <f t="shared" si="39"/>
        <v>612146.7832937967</v>
      </c>
      <c r="F689" s="109">
        <f t="shared" si="40"/>
        <v>604443.658161639</v>
      </c>
      <c r="G689" s="109">
        <f t="shared" si="41"/>
        <v>604443.658161639</v>
      </c>
      <c r="H689" s="109"/>
    </row>
    <row r="690" spans="1:8" ht="30">
      <c r="A690" s="70" t="s">
        <v>583</v>
      </c>
      <c r="B690" s="70" t="s">
        <v>429</v>
      </c>
      <c r="C690" s="21" t="s">
        <v>366</v>
      </c>
      <c r="D690" s="108">
        <v>280</v>
      </c>
      <c r="E690" s="109">
        <f t="shared" si="39"/>
        <v>398607.20772619324</v>
      </c>
      <c r="F690" s="109">
        <f t="shared" si="40"/>
        <v>393591.21926804405</v>
      </c>
      <c r="G690" s="109">
        <f t="shared" si="41"/>
        <v>393591.21926804405</v>
      </c>
      <c r="H690" s="109"/>
    </row>
    <row r="691" spans="1:8" ht="30">
      <c r="A691" s="70" t="s">
        <v>583</v>
      </c>
      <c r="B691" s="70" t="s">
        <v>430</v>
      </c>
      <c r="C691" s="21" t="s">
        <v>366</v>
      </c>
      <c r="D691" s="108">
        <v>0</v>
      </c>
      <c r="E691" s="109">
        <f t="shared" si="39"/>
        <v>0</v>
      </c>
      <c r="F691" s="109">
        <f t="shared" si="40"/>
        <v>0</v>
      </c>
      <c r="G691" s="109">
        <f t="shared" si="41"/>
        <v>0</v>
      </c>
      <c r="H691" s="109"/>
    </row>
    <row r="692" spans="1:8" ht="30">
      <c r="A692" s="70" t="s">
        <v>583</v>
      </c>
      <c r="B692" s="70" t="s">
        <v>431</v>
      </c>
      <c r="C692" s="21" t="s">
        <v>366</v>
      </c>
      <c r="D692" s="108">
        <v>280</v>
      </c>
      <c r="E692" s="109">
        <f t="shared" ref="E692:E755" si="42">D692*1423.59717045069</f>
        <v>398607.20772619324</v>
      </c>
      <c r="F692" s="109">
        <f t="shared" ref="F692:F755" si="43">D692*1405.6829259573</f>
        <v>393591.21926804405</v>
      </c>
      <c r="G692" s="109">
        <f t="shared" ref="G692:G755" si="44">D692*1405.6829259573</f>
        <v>393591.21926804405</v>
      </c>
      <c r="H692" s="109"/>
    </row>
    <row r="693" spans="1:8" ht="30">
      <c r="A693" s="70" t="s">
        <v>583</v>
      </c>
      <c r="B693" s="70" t="s">
        <v>432</v>
      </c>
      <c r="C693" s="21" t="s">
        <v>366</v>
      </c>
      <c r="D693" s="108">
        <v>60</v>
      </c>
      <c r="E693" s="109">
        <f t="shared" si="42"/>
        <v>85415.830227041413</v>
      </c>
      <c r="F693" s="109">
        <f t="shared" si="43"/>
        <v>84340.975557438011</v>
      </c>
      <c r="G693" s="109">
        <f t="shared" si="44"/>
        <v>84340.975557438011</v>
      </c>
      <c r="H693" s="109"/>
    </row>
    <row r="694" spans="1:8" ht="30">
      <c r="A694" s="70" t="s">
        <v>583</v>
      </c>
      <c r="B694" s="70" t="s">
        <v>433</v>
      </c>
      <c r="C694" s="21" t="s">
        <v>366</v>
      </c>
      <c r="D694" s="108">
        <v>450</v>
      </c>
      <c r="E694" s="109">
        <f t="shared" si="42"/>
        <v>640618.7267028105</v>
      </c>
      <c r="F694" s="109">
        <f t="shared" si="43"/>
        <v>632557.31668078504</v>
      </c>
      <c r="G694" s="109">
        <f t="shared" si="44"/>
        <v>632557.31668078504</v>
      </c>
      <c r="H694" s="109"/>
    </row>
    <row r="695" spans="1:8" ht="30">
      <c r="A695" s="70" t="s">
        <v>583</v>
      </c>
      <c r="B695" s="70" t="s">
        <v>434</v>
      </c>
      <c r="C695" s="21" t="s">
        <v>366</v>
      </c>
      <c r="D695" s="108">
        <v>380</v>
      </c>
      <c r="E695" s="109">
        <f t="shared" si="42"/>
        <v>540966.92477126222</v>
      </c>
      <c r="F695" s="109">
        <f t="shared" si="43"/>
        <v>534159.51186377404</v>
      </c>
      <c r="G695" s="109">
        <f t="shared" si="44"/>
        <v>534159.51186377404</v>
      </c>
      <c r="H695" s="109"/>
    </row>
    <row r="696" spans="1:8" ht="30">
      <c r="A696" s="70" t="s">
        <v>583</v>
      </c>
      <c r="B696" s="70" t="s">
        <v>435</v>
      </c>
      <c r="C696" s="21" t="s">
        <v>366</v>
      </c>
      <c r="D696" s="108">
        <v>280</v>
      </c>
      <c r="E696" s="109">
        <f t="shared" si="42"/>
        <v>398607.20772619324</v>
      </c>
      <c r="F696" s="109">
        <f t="shared" si="43"/>
        <v>393591.21926804405</v>
      </c>
      <c r="G696" s="109">
        <f t="shared" si="44"/>
        <v>393591.21926804405</v>
      </c>
      <c r="H696" s="109"/>
    </row>
    <row r="697" spans="1:8" ht="30">
      <c r="A697" s="70" t="s">
        <v>583</v>
      </c>
      <c r="B697" s="70" t="s">
        <v>436</v>
      </c>
      <c r="C697" s="21" t="s">
        <v>366</v>
      </c>
      <c r="D697" s="108">
        <v>570</v>
      </c>
      <c r="E697" s="109">
        <f t="shared" si="42"/>
        <v>811450.38715689338</v>
      </c>
      <c r="F697" s="109">
        <f t="shared" si="43"/>
        <v>801239.267795661</v>
      </c>
      <c r="G697" s="109">
        <f t="shared" si="44"/>
        <v>801239.267795661</v>
      </c>
      <c r="H697" s="109"/>
    </row>
    <row r="698" spans="1:8" ht="30">
      <c r="A698" s="70" t="s">
        <v>583</v>
      </c>
      <c r="B698" s="70" t="s">
        <v>437</v>
      </c>
      <c r="C698" s="21" t="s">
        <v>366</v>
      </c>
      <c r="D698" s="108">
        <v>0</v>
      </c>
      <c r="E698" s="109">
        <f t="shared" si="42"/>
        <v>0</v>
      </c>
      <c r="F698" s="109">
        <f t="shared" si="43"/>
        <v>0</v>
      </c>
      <c r="G698" s="109">
        <f t="shared" si="44"/>
        <v>0</v>
      </c>
      <c r="H698" s="109"/>
    </row>
    <row r="699" spans="1:8" ht="30">
      <c r="A699" s="70" t="s">
        <v>583</v>
      </c>
      <c r="B699" s="70" t="s">
        <v>438</v>
      </c>
      <c r="C699" s="21" t="s">
        <v>366</v>
      </c>
      <c r="D699" s="108">
        <v>680</v>
      </c>
      <c r="E699" s="109">
        <f t="shared" si="42"/>
        <v>968046.07590646925</v>
      </c>
      <c r="F699" s="109">
        <f t="shared" si="43"/>
        <v>955864.38965096406</v>
      </c>
      <c r="G699" s="109">
        <f t="shared" si="44"/>
        <v>955864.38965096406</v>
      </c>
      <c r="H699" s="109"/>
    </row>
    <row r="700" spans="1:8" ht="30">
      <c r="A700" s="70" t="s">
        <v>583</v>
      </c>
      <c r="B700" s="70" t="s">
        <v>439</v>
      </c>
      <c r="C700" s="21" t="s">
        <v>366</v>
      </c>
      <c r="D700" s="108">
        <v>300</v>
      </c>
      <c r="E700" s="109">
        <f t="shared" si="42"/>
        <v>427079.15113520704</v>
      </c>
      <c r="F700" s="109">
        <f t="shared" si="43"/>
        <v>421704.87778719002</v>
      </c>
      <c r="G700" s="109">
        <f t="shared" si="44"/>
        <v>421704.87778719002</v>
      </c>
      <c r="H700" s="109"/>
    </row>
    <row r="701" spans="1:8" ht="30">
      <c r="A701" s="70" t="s">
        <v>583</v>
      </c>
      <c r="B701" s="70" t="s">
        <v>440</v>
      </c>
      <c r="C701" s="21" t="s">
        <v>366</v>
      </c>
      <c r="D701" s="108">
        <v>280</v>
      </c>
      <c r="E701" s="109">
        <f t="shared" si="42"/>
        <v>398607.20772619324</v>
      </c>
      <c r="F701" s="109">
        <f t="shared" si="43"/>
        <v>393591.21926804405</v>
      </c>
      <c r="G701" s="109">
        <f t="shared" si="44"/>
        <v>393591.21926804405</v>
      </c>
      <c r="H701" s="109"/>
    </row>
    <row r="702" spans="1:8" ht="30">
      <c r="A702" s="70" t="s">
        <v>583</v>
      </c>
      <c r="B702" s="70" t="s">
        <v>441</v>
      </c>
      <c r="C702" s="21" t="s">
        <v>366</v>
      </c>
      <c r="D702" s="108">
        <v>120</v>
      </c>
      <c r="E702" s="109">
        <f t="shared" si="42"/>
        <v>170831.66045408283</v>
      </c>
      <c r="F702" s="109">
        <f t="shared" si="43"/>
        <v>168681.95111487602</v>
      </c>
      <c r="G702" s="109">
        <f t="shared" si="44"/>
        <v>168681.95111487602</v>
      </c>
      <c r="H702" s="109"/>
    </row>
    <row r="703" spans="1:8" ht="30">
      <c r="A703" s="70" t="s">
        <v>583</v>
      </c>
      <c r="B703" s="70" t="s">
        <v>442</v>
      </c>
      <c r="C703" s="21" t="s">
        <v>366</v>
      </c>
      <c r="D703" s="108">
        <v>155</v>
      </c>
      <c r="E703" s="109">
        <f t="shared" si="42"/>
        <v>220657.56141985697</v>
      </c>
      <c r="F703" s="109">
        <f t="shared" si="43"/>
        <v>217880.85352338152</v>
      </c>
      <c r="G703" s="109">
        <f t="shared" si="44"/>
        <v>217880.85352338152</v>
      </c>
      <c r="H703" s="109"/>
    </row>
    <row r="704" spans="1:8" ht="30">
      <c r="A704" s="70" t="s">
        <v>583</v>
      </c>
      <c r="B704" s="70" t="s">
        <v>443</v>
      </c>
      <c r="C704" s="21" t="s">
        <v>366</v>
      </c>
      <c r="D704" s="108">
        <v>250</v>
      </c>
      <c r="E704" s="109">
        <f t="shared" si="42"/>
        <v>355899.29261267255</v>
      </c>
      <c r="F704" s="109">
        <f t="shared" si="43"/>
        <v>351420.731489325</v>
      </c>
      <c r="G704" s="109">
        <f t="shared" si="44"/>
        <v>351420.731489325</v>
      </c>
      <c r="H704" s="109"/>
    </row>
    <row r="705" spans="1:8" ht="30">
      <c r="A705" s="70" t="s">
        <v>583</v>
      </c>
      <c r="B705" s="70" t="s">
        <v>444</v>
      </c>
      <c r="C705" s="21" t="s">
        <v>366</v>
      </c>
      <c r="D705" s="108">
        <v>280</v>
      </c>
      <c r="E705" s="109">
        <f t="shared" si="42"/>
        <v>398607.20772619324</v>
      </c>
      <c r="F705" s="109">
        <f t="shared" si="43"/>
        <v>393591.21926804405</v>
      </c>
      <c r="G705" s="109">
        <f t="shared" si="44"/>
        <v>393591.21926804405</v>
      </c>
      <c r="H705" s="109"/>
    </row>
    <row r="706" spans="1:8" ht="30">
      <c r="A706" s="70" t="s">
        <v>583</v>
      </c>
      <c r="B706" s="70" t="s">
        <v>445</v>
      </c>
      <c r="C706" s="21" t="s">
        <v>366</v>
      </c>
      <c r="D706" s="108">
        <v>510</v>
      </c>
      <c r="E706" s="109">
        <f t="shared" si="42"/>
        <v>726034.556929852</v>
      </c>
      <c r="F706" s="109">
        <f t="shared" si="43"/>
        <v>716898.29223822302</v>
      </c>
      <c r="G706" s="109">
        <f t="shared" si="44"/>
        <v>716898.29223822302</v>
      </c>
      <c r="H706" s="109"/>
    </row>
    <row r="707" spans="1:8" ht="30">
      <c r="A707" s="70" t="s">
        <v>583</v>
      </c>
      <c r="B707" s="70" t="s">
        <v>446</v>
      </c>
      <c r="C707" s="21" t="s">
        <v>366</v>
      </c>
      <c r="D707" s="108">
        <v>180</v>
      </c>
      <c r="E707" s="109">
        <f t="shared" si="42"/>
        <v>256247.49068112421</v>
      </c>
      <c r="F707" s="109">
        <f t="shared" si="43"/>
        <v>253022.926672314</v>
      </c>
      <c r="G707" s="109">
        <f t="shared" si="44"/>
        <v>253022.926672314</v>
      </c>
      <c r="H707" s="109"/>
    </row>
    <row r="708" spans="1:8" ht="30">
      <c r="A708" s="70" t="s">
        <v>583</v>
      </c>
      <c r="B708" s="70" t="s">
        <v>447</v>
      </c>
      <c r="C708" s="21" t="s">
        <v>366</v>
      </c>
      <c r="D708" s="108">
        <v>110</v>
      </c>
      <c r="E708" s="109">
        <f t="shared" si="42"/>
        <v>156595.6887495759</v>
      </c>
      <c r="F708" s="109">
        <f t="shared" si="43"/>
        <v>154625.121855303</v>
      </c>
      <c r="G708" s="109">
        <f t="shared" si="44"/>
        <v>154625.121855303</v>
      </c>
      <c r="H708" s="109"/>
    </row>
    <row r="709" spans="1:8" ht="30">
      <c r="A709" s="70" t="s">
        <v>583</v>
      </c>
      <c r="B709" s="70" t="s">
        <v>448</v>
      </c>
      <c r="C709" s="21" t="s">
        <v>366</v>
      </c>
      <c r="D709" s="108">
        <v>280</v>
      </c>
      <c r="E709" s="109">
        <f t="shared" si="42"/>
        <v>398607.20772619324</v>
      </c>
      <c r="F709" s="109">
        <f t="shared" si="43"/>
        <v>393591.21926804405</v>
      </c>
      <c r="G709" s="109">
        <f t="shared" si="44"/>
        <v>393591.21926804405</v>
      </c>
      <c r="H709" s="109"/>
    </row>
    <row r="710" spans="1:8" ht="30">
      <c r="A710" s="70" t="s">
        <v>583</v>
      </c>
      <c r="B710" s="70" t="s">
        <v>449</v>
      </c>
      <c r="C710" s="21" t="s">
        <v>366</v>
      </c>
      <c r="D710" s="108">
        <v>1730</v>
      </c>
      <c r="E710" s="109">
        <f t="shared" si="42"/>
        <v>2462823.1048796941</v>
      </c>
      <c r="F710" s="109">
        <f t="shared" si="43"/>
        <v>2431831.461906129</v>
      </c>
      <c r="G710" s="109">
        <f t="shared" si="44"/>
        <v>2431831.461906129</v>
      </c>
      <c r="H710" s="109"/>
    </row>
    <row r="711" spans="1:8" ht="30">
      <c r="A711" s="70" t="s">
        <v>583</v>
      </c>
      <c r="B711" s="70" t="s">
        <v>450</v>
      </c>
      <c r="C711" s="21" t="s">
        <v>366</v>
      </c>
      <c r="D711" s="108">
        <v>280</v>
      </c>
      <c r="E711" s="109">
        <f t="shared" si="42"/>
        <v>398607.20772619324</v>
      </c>
      <c r="F711" s="109">
        <f t="shared" si="43"/>
        <v>393591.21926804405</v>
      </c>
      <c r="G711" s="109">
        <f t="shared" si="44"/>
        <v>393591.21926804405</v>
      </c>
      <c r="H711" s="109"/>
    </row>
    <row r="712" spans="1:8" ht="30">
      <c r="A712" s="70" t="s">
        <v>583</v>
      </c>
      <c r="B712" s="70" t="s">
        <v>451</v>
      </c>
      <c r="C712" s="21" t="s">
        <v>366</v>
      </c>
      <c r="D712" s="108">
        <v>320</v>
      </c>
      <c r="E712" s="109">
        <f t="shared" si="42"/>
        <v>455551.09454422083</v>
      </c>
      <c r="F712" s="109">
        <f t="shared" si="43"/>
        <v>449818.53630633606</v>
      </c>
      <c r="G712" s="109">
        <f t="shared" si="44"/>
        <v>449818.53630633606</v>
      </c>
      <c r="H712" s="109"/>
    </row>
    <row r="713" spans="1:8" ht="30">
      <c r="A713" s="70" t="s">
        <v>583</v>
      </c>
      <c r="B713" s="70" t="s">
        <v>452</v>
      </c>
      <c r="C713" s="21" t="s">
        <v>366</v>
      </c>
      <c r="D713" s="108">
        <v>120</v>
      </c>
      <c r="E713" s="109">
        <f t="shared" si="42"/>
        <v>170831.66045408283</v>
      </c>
      <c r="F713" s="109">
        <f t="shared" si="43"/>
        <v>168681.95111487602</v>
      </c>
      <c r="G713" s="109">
        <f t="shared" si="44"/>
        <v>168681.95111487602</v>
      </c>
      <c r="H713" s="109"/>
    </row>
    <row r="714" spans="1:8" ht="30">
      <c r="A714" s="70" t="s">
        <v>583</v>
      </c>
      <c r="B714" s="70" t="s">
        <v>453</v>
      </c>
      <c r="C714" s="21" t="s">
        <v>366</v>
      </c>
      <c r="D714" s="108">
        <v>110</v>
      </c>
      <c r="E714" s="109">
        <f t="shared" si="42"/>
        <v>156595.6887495759</v>
      </c>
      <c r="F714" s="109">
        <f t="shared" si="43"/>
        <v>154625.121855303</v>
      </c>
      <c r="G714" s="109">
        <f t="shared" si="44"/>
        <v>154625.121855303</v>
      </c>
      <c r="H714" s="109"/>
    </row>
    <row r="715" spans="1:8" ht="30">
      <c r="A715" s="70" t="s">
        <v>583</v>
      </c>
      <c r="B715" s="70" t="s">
        <v>454</v>
      </c>
      <c r="C715" s="21" t="s">
        <v>366</v>
      </c>
      <c r="D715" s="108">
        <v>1020</v>
      </c>
      <c r="E715" s="109">
        <f t="shared" si="42"/>
        <v>1452069.113859704</v>
      </c>
      <c r="F715" s="109">
        <f t="shared" si="43"/>
        <v>1433796.584476446</v>
      </c>
      <c r="G715" s="109">
        <f t="shared" si="44"/>
        <v>1433796.584476446</v>
      </c>
      <c r="H715" s="109"/>
    </row>
    <row r="716" spans="1:8" ht="30">
      <c r="A716" s="70" t="s">
        <v>583</v>
      </c>
      <c r="B716" s="70" t="s">
        <v>455</v>
      </c>
      <c r="C716" s="21" t="s">
        <v>366</v>
      </c>
      <c r="D716" s="108">
        <v>340</v>
      </c>
      <c r="E716" s="109">
        <f t="shared" si="42"/>
        <v>484023.03795323463</v>
      </c>
      <c r="F716" s="109">
        <f t="shared" si="43"/>
        <v>477932.19482548203</v>
      </c>
      <c r="G716" s="109">
        <f t="shared" si="44"/>
        <v>477932.19482548203</v>
      </c>
      <c r="H716" s="109"/>
    </row>
    <row r="717" spans="1:8" ht="30">
      <c r="A717" s="70" t="s">
        <v>583</v>
      </c>
      <c r="B717" s="70" t="s">
        <v>456</v>
      </c>
      <c r="C717" s="21" t="s">
        <v>366</v>
      </c>
      <c r="D717" s="108">
        <v>180</v>
      </c>
      <c r="E717" s="109">
        <f t="shared" si="42"/>
        <v>256247.49068112421</v>
      </c>
      <c r="F717" s="109">
        <f t="shared" si="43"/>
        <v>253022.926672314</v>
      </c>
      <c r="G717" s="109">
        <f t="shared" si="44"/>
        <v>253022.926672314</v>
      </c>
      <c r="H717" s="109"/>
    </row>
    <row r="718" spans="1:8" ht="30">
      <c r="A718" s="70" t="s">
        <v>583</v>
      </c>
      <c r="B718" s="70" t="s">
        <v>457</v>
      </c>
      <c r="C718" s="21" t="s">
        <v>366</v>
      </c>
      <c r="D718" s="108">
        <v>490</v>
      </c>
      <c r="E718" s="109">
        <f t="shared" si="42"/>
        <v>697562.6135208382</v>
      </c>
      <c r="F718" s="109">
        <f t="shared" si="43"/>
        <v>688784.63371907698</v>
      </c>
      <c r="G718" s="109">
        <f t="shared" si="44"/>
        <v>688784.63371907698</v>
      </c>
      <c r="H718" s="109"/>
    </row>
    <row r="719" spans="1:8" ht="30">
      <c r="A719" s="70" t="s">
        <v>583</v>
      </c>
      <c r="B719" s="70" t="s">
        <v>458</v>
      </c>
      <c r="C719" s="21" t="s">
        <v>366</v>
      </c>
      <c r="D719" s="108">
        <v>390</v>
      </c>
      <c r="E719" s="109">
        <f t="shared" si="42"/>
        <v>555202.89647576911</v>
      </c>
      <c r="F719" s="109">
        <f t="shared" si="43"/>
        <v>548216.34112334705</v>
      </c>
      <c r="G719" s="109">
        <f t="shared" si="44"/>
        <v>548216.34112334705</v>
      </c>
      <c r="H719" s="109"/>
    </row>
    <row r="720" spans="1:8" ht="30">
      <c r="A720" s="70" t="s">
        <v>583</v>
      </c>
      <c r="B720" s="70" t="s">
        <v>459</v>
      </c>
      <c r="C720" s="21" t="s">
        <v>366</v>
      </c>
      <c r="D720" s="108">
        <v>380</v>
      </c>
      <c r="E720" s="109">
        <f t="shared" si="42"/>
        <v>540966.92477126222</v>
      </c>
      <c r="F720" s="109">
        <f t="shared" si="43"/>
        <v>534159.51186377404</v>
      </c>
      <c r="G720" s="109">
        <f t="shared" si="44"/>
        <v>534159.51186377404</v>
      </c>
      <c r="H720" s="109"/>
    </row>
    <row r="721" spans="1:8" ht="30">
      <c r="A721" s="70" t="s">
        <v>583</v>
      </c>
      <c r="B721" s="70" t="s">
        <v>460</v>
      </c>
      <c r="C721" s="21" t="s">
        <v>366</v>
      </c>
      <c r="D721" s="108">
        <v>0</v>
      </c>
      <c r="E721" s="109">
        <f t="shared" si="42"/>
        <v>0</v>
      </c>
      <c r="F721" s="109">
        <f t="shared" si="43"/>
        <v>0</v>
      </c>
      <c r="G721" s="109">
        <f t="shared" si="44"/>
        <v>0</v>
      </c>
      <c r="H721" s="109"/>
    </row>
    <row r="722" spans="1:8" ht="30">
      <c r="A722" s="70" t="s">
        <v>583</v>
      </c>
      <c r="B722" s="70" t="s">
        <v>461</v>
      </c>
      <c r="C722" s="21" t="s">
        <v>366</v>
      </c>
      <c r="D722" s="108">
        <v>280</v>
      </c>
      <c r="E722" s="109">
        <f t="shared" si="42"/>
        <v>398607.20772619324</v>
      </c>
      <c r="F722" s="109">
        <f t="shared" si="43"/>
        <v>393591.21926804405</v>
      </c>
      <c r="G722" s="109">
        <f t="shared" si="44"/>
        <v>393591.21926804405</v>
      </c>
      <c r="H722" s="109"/>
    </row>
    <row r="723" spans="1:8" ht="30">
      <c r="A723" s="70" t="s">
        <v>583</v>
      </c>
      <c r="B723" s="70" t="s">
        <v>462</v>
      </c>
      <c r="C723" s="21" t="s">
        <v>366</v>
      </c>
      <c r="D723" s="108">
        <v>60</v>
      </c>
      <c r="E723" s="109">
        <f t="shared" si="42"/>
        <v>85415.830227041413</v>
      </c>
      <c r="F723" s="109">
        <f t="shared" si="43"/>
        <v>84340.975557438011</v>
      </c>
      <c r="G723" s="109">
        <f t="shared" si="44"/>
        <v>84340.975557438011</v>
      </c>
      <c r="H723" s="109"/>
    </row>
    <row r="724" spans="1:8" ht="30">
      <c r="A724" s="70" t="s">
        <v>583</v>
      </c>
      <c r="B724" s="70" t="s">
        <v>463</v>
      </c>
      <c r="C724" s="21" t="s">
        <v>366</v>
      </c>
      <c r="D724" s="108">
        <v>340</v>
      </c>
      <c r="E724" s="109">
        <f t="shared" si="42"/>
        <v>484023.03795323463</v>
      </c>
      <c r="F724" s="109">
        <f t="shared" si="43"/>
        <v>477932.19482548203</v>
      </c>
      <c r="G724" s="109">
        <f t="shared" si="44"/>
        <v>477932.19482548203</v>
      </c>
      <c r="H724" s="109"/>
    </row>
    <row r="725" spans="1:8" ht="30">
      <c r="A725" s="70" t="s">
        <v>583</v>
      </c>
      <c r="B725" s="70" t="s">
        <v>464</v>
      </c>
      <c r="C725" s="21" t="s">
        <v>366</v>
      </c>
      <c r="D725" s="108">
        <v>280</v>
      </c>
      <c r="E725" s="109">
        <f t="shared" si="42"/>
        <v>398607.20772619324</v>
      </c>
      <c r="F725" s="109">
        <f t="shared" si="43"/>
        <v>393591.21926804405</v>
      </c>
      <c r="G725" s="109">
        <f t="shared" si="44"/>
        <v>393591.21926804405</v>
      </c>
      <c r="H725" s="109"/>
    </row>
    <row r="726" spans="1:8" ht="30">
      <c r="A726" s="70" t="s">
        <v>583</v>
      </c>
      <c r="B726" s="70" t="s">
        <v>465</v>
      </c>
      <c r="C726" s="21" t="s">
        <v>366</v>
      </c>
      <c r="D726" s="108">
        <v>280</v>
      </c>
      <c r="E726" s="109">
        <f t="shared" si="42"/>
        <v>398607.20772619324</v>
      </c>
      <c r="F726" s="109">
        <f t="shared" si="43"/>
        <v>393591.21926804405</v>
      </c>
      <c r="G726" s="109">
        <f t="shared" si="44"/>
        <v>393591.21926804405</v>
      </c>
      <c r="H726" s="109"/>
    </row>
    <row r="727" spans="1:8" ht="30">
      <c r="A727" s="70" t="s">
        <v>583</v>
      </c>
      <c r="B727" s="70" t="s">
        <v>466</v>
      </c>
      <c r="C727" s="21" t="s">
        <v>366</v>
      </c>
      <c r="D727" s="108">
        <v>280</v>
      </c>
      <c r="E727" s="109">
        <f t="shared" si="42"/>
        <v>398607.20772619324</v>
      </c>
      <c r="F727" s="109">
        <f t="shared" si="43"/>
        <v>393591.21926804405</v>
      </c>
      <c r="G727" s="109">
        <f t="shared" si="44"/>
        <v>393591.21926804405</v>
      </c>
      <c r="H727" s="109"/>
    </row>
    <row r="728" spans="1:8" ht="30">
      <c r="A728" s="70" t="s">
        <v>583</v>
      </c>
      <c r="B728" s="70" t="s">
        <v>467</v>
      </c>
      <c r="C728" s="21" t="s">
        <v>366</v>
      </c>
      <c r="D728" s="108">
        <v>280</v>
      </c>
      <c r="E728" s="109">
        <f t="shared" si="42"/>
        <v>398607.20772619324</v>
      </c>
      <c r="F728" s="109">
        <f t="shared" si="43"/>
        <v>393591.21926804405</v>
      </c>
      <c r="G728" s="109">
        <f t="shared" si="44"/>
        <v>393591.21926804405</v>
      </c>
      <c r="H728" s="109"/>
    </row>
    <row r="729" spans="1:8" ht="30">
      <c r="A729" s="70" t="s">
        <v>583</v>
      </c>
      <c r="B729" s="70" t="s">
        <v>468</v>
      </c>
      <c r="C729" s="21" t="s">
        <v>366</v>
      </c>
      <c r="D729" s="108">
        <v>0</v>
      </c>
      <c r="E729" s="109">
        <f t="shared" si="42"/>
        <v>0</v>
      </c>
      <c r="F729" s="109">
        <f t="shared" si="43"/>
        <v>0</v>
      </c>
      <c r="G729" s="109">
        <f t="shared" si="44"/>
        <v>0</v>
      </c>
      <c r="H729" s="109"/>
    </row>
    <row r="730" spans="1:8" ht="30">
      <c r="A730" s="70" t="s">
        <v>583</v>
      </c>
      <c r="B730" s="70" t="s">
        <v>469</v>
      </c>
      <c r="C730" s="21" t="s">
        <v>366</v>
      </c>
      <c r="D730" s="108">
        <v>90</v>
      </c>
      <c r="E730" s="109">
        <f t="shared" si="42"/>
        <v>128123.74534056211</v>
      </c>
      <c r="F730" s="109">
        <f t="shared" si="43"/>
        <v>126511.463336157</v>
      </c>
      <c r="G730" s="109">
        <f t="shared" si="44"/>
        <v>126511.463336157</v>
      </c>
      <c r="H730" s="109"/>
    </row>
    <row r="731" spans="1:8" ht="30">
      <c r="A731" s="70" t="s">
        <v>583</v>
      </c>
      <c r="B731" s="70" t="s">
        <v>470</v>
      </c>
      <c r="C731" s="21" t="s">
        <v>366</v>
      </c>
      <c r="D731" s="108">
        <v>380</v>
      </c>
      <c r="E731" s="109">
        <f t="shared" si="42"/>
        <v>540966.92477126222</v>
      </c>
      <c r="F731" s="109">
        <f t="shared" si="43"/>
        <v>534159.51186377404</v>
      </c>
      <c r="G731" s="109">
        <f t="shared" si="44"/>
        <v>534159.51186377404</v>
      </c>
      <c r="H731" s="109"/>
    </row>
    <row r="732" spans="1:8" ht="30">
      <c r="A732" s="70" t="s">
        <v>583</v>
      </c>
      <c r="B732" s="70" t="s">
        <v>471</v>
      </c>
      <c r="C732" s="21" t="s">
        <v>366</v>
      </c>
      <c r="D732" s="108">
        <v>145</v>
      </c>
      <c r="E732" s="109">
        <f t="shared" si="42"/>
        <v>206421.58971535007</v>
      </c>
      <c r="F732" s="109">
        <f t="shared" si="43"/>
        <v>203824.0242638085</v>
      </c>
      <c r="G732" s="109">
        <f t="shared" si="44"/>
        <v>203824.0242638085</v>
      </c>
      <c r="H732" s="109"/>
    </row>
    <row r="733" spans="1:8" ht="30">
      <c r="A733" s="70" t="s">
        <v>583</v>
      </c>
      <c r="B733" s="70" t="s">
        <v>472</v>
      </c>
      <c r="C733" s="21" t="s">
        <v>366</v>
      </c>
      <c r="D733" s="108">
        <v>60</v>
      </c>
      <c r="E733" s="109">
        <f t="shared" si="42"/>
        <v>85415.830227041413</v>
      </c>
      <c r="F733" s="109">
        <f t="shared" si="43"/>
        <v>84340.975557438011</v>
      </c>
      <c r="G733" s="109">
        <f t="shared" si="44"/>
        <v>84340.975557438011</v>
      </c>
      <c r="H733" s="109"/>
    </row>
    <row r="734" spans="1:8" ht="30">
      <c r="A734" s="70" t="s">
        <v>583</v>
      </c>
      <c r="B734" s="70" t="s">
        <v>473</v>
      </c>
      <c r="C734" s="21" t="s">
        <v>366</v>
      </c>
      <c r="D734" s="108">
        <v>430</v>
      </c>
      <c r="E734" s="109">
        <f t="shared" si="42"/>
        <v>612146.7832937967</v>
      </c>
      <c r="F734" s="109">
        <f t="shared" si="43"/>
        <v>604443.658161639</v>
      </c>
      <c r="G734" s="109">
        <f t="shared" si="44"/>
        <v>604443.658161639</v>
      </c>
      <c r="H734" s="109"/>
    </row>
    <row r="735" spans="1:8" ht="30">
      <c r="A735" s="70" t="s">
        <v>583</v>
      </c>
      <c r="B735" s="70" t="s">
        <v>474</v>
      </c>
      <c r="C735" s="21" t="s">
        <v>366</v>
      </c>
      <c r="D735" s="108">
        <v>450</v>
      </c>
      <c r="E735" s="109">
        <f t="shared" si="42"/>
        <v>640618.7267028105</v>
      </c>
      <c r="F735" s="109">
        <f t="shared" si="43"/>
        <v>632557.31668078504</v>
      </c>
      <c r="G735" s="109">
        <f t="shared" si="44"/>
        <v>632557.31668078504</v>
      </c>
      <c r="H735" s="109"/>
    </row>
    <row r="736" spans="1:8" ht="30">
      <c r="A736" s="70" t="s">
        <v>583</v>
      </c>
      <c r="B736" s="70" t="s">
        <v>475</v>
      </c>
      <c r="C736" s="21" t="s">
        <v>366</v>
      </c>
      <c r="D736" s="108">
        <v>390</v>
      </c>
      <c r="E736" s="109">
        <f t="shared" si="42"/>
        <v>555202.89647576911</v>
      </c>
      <c r="F736" s="109">
        <f t="shared" si="43"/>
        <v>548216.34112334705</v>
      </c>
      <c r="G736" s="109">
        <f t="shared" si="44"/>
        <v>548216.34112334705</v>
      </c>
      <c r="H736" s="109"/>
    </row>
    <row r="737" spans="1:8" ht="30">
      <c r="A737" s="70" t="s">
        <v>583</v>
      </c>
      <c r="B737" s="70" t="s">
        <v>476</v>
      </c>
      <c r="C737" s="21" t="s">
        <v>366</v>
      </c>
      <c r="D737" s="108">
        <v>120</v>
      </c>
      <c r="E737" s="109">
        <f t="shared" si="42"/>
        <v>170831.66045408283</v>
      </c>
      <c r="F737" s="109">
        <f t="shared" si="43"/>
        <v>168681.95111487602</v>
      </c>
      <c r="G737" s="109">
        <f t="shared" si="44"/>
        <v>168681.95111487602</v>
      </c>
      <c r="H737" s="109"/>
    </row>
    <row r="738" spans="1:8" ht="30">
      <c r="A738" s="70" t="s">
        <v>583</v>
      </c>
      <c r="B738" s="70" t="s">
        <v>477</v>
      </c>
      <c r="C738" s="21" t="s">
        <v>366</v>
      </c>
      <c r="D738" s="108">
        <v>160</v>
      </c>
      <c r="E738" s="109">
        <f t="shared" si="42"/>
        <v>227775.54727211042</v>
      </c>
      <c r="F738" s="109">
        <f t="shared" si="43"/>
        <v>224909.26815316803</v>
      </c>
      <c r="G738" s="109">
        <f t="shared" si="44"/>
        <v>224909.26815316803</v>
      </c>
      <c r="H738" s="109"/>
    </row>
    <row r="739" spans="1:8" ht="45">
      <c r="A739" s="70" t="s">
        <v>583</v>
      </c>
      <c r="B739" s="70" t="s">
        <v>478</v>
      </c>
      <c r="C739" s="21" t="s">
        <v>366</v>
      </c>
      <c r="D739" s="108">
        <v>70</v>
      </c>
      <c r="E739" s="109">
        <f t="shared" si="42"/>
        <v>99651.801931548311</v>
      </c>
      <c r="F739" s="109">
        <f t="shared" si="43"/>
        <v>98397.804817011012</v>
      </c>
      <c r="G739" s="109">
        <f t="shared" si="44"/>
        <v>98397.804817011012</v>
      </c>
      <c r="H739" s="109"/>
    </row>
    <row r="740" spans="1:8" ht="30">
      <c r="A740" s="70" t="s">
        <v>583</v>
      </c>
      <c r="B740" s="70" t="s">
        <v>479</v>
      </c>
      <c r="C740" s="21" t="s">
        <v>366</v>
      </c>
      <c r="D740" s="108">
        <v>110</v>
      </c>
      <c r="E740" s="109">
        <f t="shared" si="42"/>
        <v>156595.6887495759</v>
      </c>
      <c r="F740" s="109">
        <f t="shared" si="43"/>
        <v>154625.121855303</v>
      </c>
      <c r="G740" s="109">
        <f t="shared" si="44"/>
        <v>154625.121855303</v>
      </c>
      <c r="H740" s="109"/>
    </row>
    <row r="741" spans="1:8" ht="30">
      <c r="A741" s="70" t="s">
        <v>583</v>
      </c>
      <c r="B741" s="70" t="s">
        <v>480</v>
      </c>
      <c r="C741" s="21" t="s">
        <v>366</v>
      </c>
      <c r="D741" s="108">
        <v>280</v>
      </c>
      <c r="E741" s="109">
        <f t="shared" si="42"/>
        <v>398607.20772619324</v>
      </c>
      <c r="F741" s="109">
        <f t="shared" si="43"/>
        <v>393591.21926804405</v>
      </c>
      <c r="G741" s="109">
        <f t="shared" si="44"/>
        <v>393591.21926804405</v>
      </c>
      <c r="H741" s="109"/>
    </row>
    <row r="742" spans="1:8" ht="30">
      <c r="A742" s="70" t="s">
        <v>583</v>
      </c>
      <c r="B742" s="70" t="s">
        <v>481</v>
      </c>
      <c r="C742" s="21" t="s">
        <v>366</v>
      </c>
      <c r="D742" s="108">
        <v>450</v>
      </c>
      <c r="E742" s="109">
        <f t="shared" si="42"/>
        <v>640618.7267028105</v>
      </c>
      <c r="F742" s="109">
        <f t="shared" si="43"/>
        <v>632557.31668078504</v>
      </c>
      <c r="G742" s="109">
        <f t="shared" si="44"/>
        <v>632557.31668078504</v>
      </c>
      <c r="H742" s="109"/>
    </row>
    <row r="743" spans="1:8" ht="30">
      <c r="A743" s="70" t="s">
        <v>583</v>
      </c>
      <c r="B743" s="70" t="s">
        <v>482</v>
      </c>
      <c r="C743" s="21" t="s">
        <v>366</v>
      </c>
      <c r="D743" s="108">
        <v>120</v>
      </c>
      <c r="E743" s="109">
        <f t="shared" si="42"/>
        <v>170831.66045408283</v>
      </c>
      <c r="F743" s="109">
        <f t="shared" si="43"/>
        <v>168681.95111487602</v>
      </c>
      <c r="G743" s="109">
        <f t="shared" si="44"/>
        <v>168681.95111487602</v>
      </c>
      <c r="H743" s="109"/>
    </row>
    <row r="744" spans="1:8" ht="30">
      <c r="A744" s="70" t="s">
        <v>583</v>
      </c>
      <c r="B744" s="70" t="s">
        <v>483</v>
      </c>
      <c r="C744" s="21" t="s">
        <v>366</v>
      </c>
      <c r="D744" s="108">
        <v>280</v>
      </c>
      <c r="E744" s="109">
        <f t="shared" si="42"/>
        <v>398607.20772619324</v>
      </c>
      <c r="F744" s="109">
        <f t="shared" si="43"/>
        <v>393591.21926804405</v>
      </c>
      <c r="G744" s="109">
        <f t="shared" si="44"/>
        <v>393591.21926804405</v>
      </c>
      <c r="H744" s="109"/>
    </row>
    <row r="745" spans="1:8" ht="30">
      <c r="A745" s="70" t="s">
        <v>583</v>
      </c>
      <c r="B745" s="70" t="s">
        <v>484</v>
      </c>
      <c r="C745" s="21" t="s">
        <v>366</v>
      </c>
      <c r="D745" s="108">
        <v>390</v>
      </c>
      <c r="E745" s="109">
        <f t="shared" si="42"/>
        <v>555202.89647576911</v>
      </c>
      <c r="F745" s="109">
        <f t="shared" si="43"/>
        <v>548216.34112334705</v>
      </c>
      <c r="G745" s="109">
        <f t="shared" si="44"/>
        <v>548216.34112334705</v>
      </c>
      <c r="H745" s="109"/>
    </row>
    <row r="746" spans="1:8" ht="30">
      <c r="A746" s="70" t="s">
        <v>583</v>
      </c>
      <c r="B746" s="70" t="s">
        <v>485</v>
      </c>
      <c r="C746" s="21" t="s">
        <v>366</v>
      </c>
      <c r="D746" s="108">
        <v>520</v>
      </c>
      <c r="E746" s="109">
        <f t="shared" si="42"/>
        <v>740270.5286343589</v>
      </c>
      <c r="F746" s="109">
        <f t="shared" si="43"/>
        <v>730955.12149779603</v>
      </c>
      <c r="G746" s="109">
        <f t="shared" si="44"/>
        <v>730955.12149779603</v>
      </c>
      <c r="H746" s="109"/>
    </row>
    <row r="747" spans="1:8" ht="30">
      <c r="A747" s="70" t="s">
        <v>583</v>
      </c>
      <c r="B747" s="70" t="s">
        <v>486</v>
      </c>
      <c r="C747" s="21" t="s">
        <v>366</v>
      </c>
      <c r="D747" s="108">
        <v>110</v>
      </c>
      <c r="E747" s="109">
        <f t="shared" si="42"/>
        <v>156595.6887495759</v>
      </c>
      <c r="F747" s="109">
        <f t="shared" si="43"/>
        <v>154625.121855303</v>
      </c>
      <c r="G747" s="109">
        <f t="shared" si="44"/>
        <v>154625.121855303</v>
      </c>
      <c r="H747" s="109"/>
    </row>
    <row r="748" spans="1:8" ht="30">
      <c r="A748" s="70" t="s">
        <v>583</v>
      </c>
      <c r="B748" s="70" t="s">
        <v>487</v>
      </c>
      <c r="C748" s="21" t="s">
        <v>366</v>
      </c>
      <c r="D748" s="108">
        <v>120</v>
      </c>
      <c r="E748" s="109">
        <f t="shared" si="42"/>
        <v>170831.66045408283</v>
      </c>
      <c r="F748" s="109">
        <f t="shared" si="43"/>
        <v>168681.95111487602</v>
      </c>
      <c r="G748" s="109">
        <f t="shared" si="44"/>
        <v>168681.95111487602</v>
      </c>
      <c r="H748" s="109"/>
    </row>
    <row r="749" spans="1:8" ht="30">
      <c r="A749" s="70" t="s">
        <v>583</v>
      </c>
      <c r="B749" s="70" t="s">
        <v>488</v>
      </c>
      <c r="C749" s="21" t="s">
        <v>366</v>
      </c>
      <c r="D749" s="108">
        <v>280</v>
      </c>
      <c r="E749" s="109">
        <f t="shared" si="42"/>
        <v>398607.20772619324</v>
      </c>
      <c r="F749" s="109">
        <f t="shared" si="43"/>
        <v>393591.21926804405</v>
      </c>
      <c r="G749" s="109">
        <f t="shared" si="44"/>
        <v>393591.21926804405</v>
      </c>
      <c r="H749" s="109"/>
    </row>
    <row r="750" spans="1:8" ht="30">
      <c r="A750" s="70" t="s">
        <v>583</v>
      </c>
      <c r="B750" s="70" t="s">
        <v>489</v>
      </c>
      <c r="C750" s="21" t="s">
        <v>366</v>
      </c>
      <c r="D750" s="108">
        <v>510</v>
      </c>
      <c r="E750" s="109">
        <f t="shared" si="42"/>
        <v>726034.556929852</v>
      </c>
      <c r="F750" s="109">
        <f t="shared" si="43"/>
        <v>716898.29223822302</v>
      </c>
      <c r="G750" s="109">
        <f t="shared" si="44"/>
        <v>716898.29223822302</v>
      </c>
      <c r="H750" s="109"/>
    </row>
    <row r="751" spans="1:8" ht="30">
      <c r="A751" s="70" t="s">
        <v>583</v>
      </c>
      <c r="B751" s="70" t="s">
        <v>490</v>
      </c>
      <c r="C751" s="21" t="s">
        <v>366</v>
      </c>
      <c r="D751" s="108">
        <v>430</v>
      </c>
      <c r="E751" s="109">
        <f t="shared" si="42"/>
        <v>612146.7832937967</v>
      </c>
      <c r="F751" s="109">
        <f t="shared" si="43"/>
        <v>604443.658161639</v>
      </c>
      <c r="G751" s="109">
        <f t="shared" si="44"/>
        <v>604443.658161639</v>
      </c>
      <c r="H751" s="109"/>
    </row>
    <row r="752" spans="1:8" ht="30">
      <c r="A752" s="70" t="s">
        <v>583</v>
      </c>
      <c r="B752" s="70" t="s">
        <v>491</v>
      </c>
      <c r="C752" s="21" t="s">
        <v>366</v>
      </c>
      <c r="D752" s="108">
        <v>280</v>
      </c>
      <c r="E752" s="109">
        <f t="shared" si="42"/>
        <v>398607.20772619324</v>
      </c>
      <c r="F752" s="109">
        <f t="shared" si="43"/>
        <v>393591.21926804405</v>
      </c>
      <c r="G752" s="109">
        <f t="shared" si="44"/>
        <v>393591.21926804405</v>
      </c>
      <c r="H752" s="109"/>
    </row>
    <row r="753" spans="1:8" ht="30">
      <c r="A753" s="70" t="s">
        <v>583</v>
      </c>
      <c r="B753" s="70" t="s">
        <v>492</v>
      </c>
      <c r="C753" s="21" t="s">
        <v>366</v>
      </c>
      <c r="D753" s="108">
        <v>500</v>
      </c>
      <c r="E753" s="109">
        <f t="shared" si="42"/>
        <v>711798.5852253451</v>
      </c>
      <c r="F753" s="109">
        <f t="shared" si="43"/>
        <v>702841.46297865</v>
      </c>
      <c r="G753" s="109">
        <f t="shared" si="44"/>
        <v>702841.46297865</v>
      </c>
      <c r="H753" s="109"/>
    </row>
    <row r="754" spans="1:8" ht="30">
      <c r="A754" s="70" t="s">
        <v>583</v>
      </c>
      <c r="B754" s="70" t="s">
        <v>493</v>
      </c>
      <c r="C754" s="21" t="s">
        <v>366</v>
      </c>
      <c r="D754" s="108">
        <v>120</v>
      </c>
      <c r="E754" s="109">
        <f t="shared" si="42"/>
        <v>170831.66045408283</v>
      </c>
      <c r="F754" s="109">
        <f t="shared" si="43"/>
        <v>168681.95111487602</v>
      </c>
      <c r="G754" s="109">
        <f t="shared" si="44"/>
        <v>168681.95111487602</v>
      </c>
      <c r="H754" s="109"/>
    </row>
    <row r="755" spans="1:8" ht="30">
      <c r="A755" s="70" t="s">
        <v>583</v>
      </c>
      <c r="B755" s="70" t="s">
        <v>494</v>
      </c>
      <c r="C755" s="21" t="s">
        <v>366</v>
      </c>
      <c r="D755" s="108">
        <v>280</v>
      </c>
      <c r="E755" s="109">
        <f t="shared" si="42"/>
        <v>398607.20772619324</v>
      </c>
      <c r="F755" s="109">
        <f t="shared" si="43"/>
        <v>393591.21926804405</v>
      </c>
      <c r="G755" s="109">
        <f t="shared" si="44"/>
        <v>393591.21926804405</v>
      </c>
      <c r="H755" s="109"/>
    </row>
    <row r="756" spans="1:8" ht="30">
      <c r="A756" s="70" t="s">
        <v>583</v>
      </c>
      <c r="B756" s="70" t="s">
        <v>495</v>
      </c>
      <c r="C756" s="21" t="s">
        <v>366</v>
      </c>
      <c r="D756" s="108">
        <v>280</v>
      </c>
      <c r="E756" s="109">
        <f t="shared" ref="E756:E819" si="45">D756*1423.59717045069</f>
        <v>398607.20772619324</v>
      </c>
      <c r="F756" s="109">
        <f t="shared" ref="F756:F819" si="46">D756*1405.6829259573</f>
        <v>393591.21926804405</v>
      </c>
      <c r="G756" s="109">
        <f t="shared" ref="G756:G819" si="47">D756*1405.6829259573</f>
        <v>393591.21926804405</v>
      </c>
      <c r="H756" s="109"/>
    </row>
    <row r="757" spans="1:8" ht="30">
      <c r="A757" s="70" t="s">
        <v>583</v>
      </c>
      <c r="B757" s="70" t="s">
        <v>496</v>
      </c>
      <c r="C757" s="21" t="s">
        <v>366</v>
      </c>
      <c r="D757" s="108">
        <v>320</v>
      </c>
      <c r="E757" s="109">
        <f t="shared" si="45"/>
        <v>455551.09454422083</v>
      </c>
      <c r="F757" s="109">
        <f t="shared" si="46"/>
        <v>449818.53630633606</v>
      </c>
      <c r="G757" s="109">
        <f t="shared" si="47"/>
        <v>449818.53630633606</v>
      </c>
      <c r="H757" s="109"/>
    </row>
    <row r="758" spans="1:8" ht="30">
      <c r="A758" s="70" t="s">
        <v>583</v>
      </c>
      <c r="B758" s="70" t="s">
        <v>497</v>
      </c>
      <c r="C758" s="21" t="s">
        <v>366</v>
      </c>
      <c r="D758" s="108">
        <v>260</v>
      </c>
      <c r="E758" s="109">
        <f t="shared" si="45"/>
        <v>370135.26431717945</v>
      </c>
      <c r="F758" s="109">
        <f t="shared" si="46"/>
        <v>365477.56074889802</v>
      </c>
      <c r="G758" s="109">
        <f t="shared" si="47"/>
        <v>365477.56074889802</v>
      </c>
      <c r="H758" s="109"/>
    </row>
    <row r="759" spans="1:8" ht="30">
      <c r="A759" s="70" t="s">
        <v>583</v>
      </c>
      <c r="B759" s="70" t="s">
        <v>498</v>
      </c>
      <c r="C759" s="21" t="s">
        <v>366</v>
      </c>
      <c r="D759" s="108">
        <v>280</v>
      </c>
      <c r="E759" s="109">
        <f t="shared" si="45"/>
        <v>398607.20772619324</v>
      </c>
      <c r="F759" s="109">
        <f t="shared" si="46"/>
        <v>393591.21926804405</v>
      </c>
      <c r="G759" s="109">
        <f t="shared" si="47"/>
        <v>393591.21926804405</v>
      </c>
      <c r="H759" s="109"/>
    </row>
    <row r="760" spans="1:8" ht="30">
      <c r="A760" s="70" t="s">
        <v>583</v>
      </c>
      <c r="B760" s="70" t="s">
        <v>499</v>
      </c>
      <c r="C760" s="21" t="s">
        <v>366</v>
      </c>
      <c r="D760" s="108">
        <v>280</v>
      </c>
      <c r="E760" s="109">
        <f t="shared" si="45"/>
        <v>398607.20772619324</v>
      </c>
      <c r="F760" s="109">
        <f t="shared" si="46"/>
        <v>393591.21926804405</v>
      </c>
      <c r="G760" s="109">
        <f t="shared" si="47"/>
        <v>393591.21926804405</v>
      </c>
      <c r="H760" s="109"/>
    </row>
    <row r="761" spans="1:8" ht="30">
      <c r="A761" s="70" t="s">
        <v>583</v>
      </c>
      <c r="B761" s="70" t="s">
        <v>500</v>
      </c>
      <c r="C761" s="21" t="s">
        <v>366</v>
      </c>
      <c r="D761" s="108">
        <v>280</v>
      </c>
      <c r="E761" s="109">
        <f t="shared" si="45"/>
        <v>398607.20772619324</v>
      </c>
      <c r="F761" s="109">
        <f t="shared" si="46"/>
        <v>393591.21926804405</v>
      </c>
      <c r="G761" s="109">
        <f t="shared" si="47"/>
        <v>393591.21926804405</v>
      </c>
      <c r="H761" s="109"/>
    </row>
    <row r="762" spans="1:8" ht="30">
      <c r="A762" s="70" t="s">
        <v>583</v>
      </c>
      <c r="B762" s="70" t="s">
        <v>501</v>
      </c>
      <c r="C762" s="21" t="s">
        <v>366</v>
      </c>
      <c r="D762" s="108">
        <v>580</v>
      </c>
      <c r="E762" s="109">
        <f t="shared" si="45"/>
        <v>825686.35886140028</v>
      </c>
      <c r="F762" s="109">
        <f t="shared" si="46"/>
        <v>815296.09705523401</v>
      </c>
      <c r="G762" s="109">
        <f t="shared" si="47"/>
        <v>815296.09705523401</v>
      </c>
      <c r="H762" s="109"/>
    </row>
    <row r="763" spans="1:8" ht="30">
      <c r="A763" s="70" t="s">
        <v>583</v>
      </c>
      <c r="B763" s="70" t="s">
        <v>502</v>
      </c>
      <c r="C763" s="21" t="s">
        <v>366</v>
      </c>
      <c r="D763" s="108">
        <v>50</v>
      </c>
      <c r="E763" s="109">
        <f t="shared" si="45"/>
        <v>71179.858522534501</v>
      </c>
      <c r="F763" s="109">
        <f t="shared" si="46"/>
        <v>70284.146297865009</v>
      </c>
      <c r="G763" s="109">
        <f t="shared" si="47"/>
        <v>70284.146297865009</v>
      </c>
      <c r="H763" s="109"/>
    </row>
    <row r="764" spans="1:8" ht="30">
      <c r="A764" s="70" t="s">
        <v>583</v>
      </c>
      <c r="B764" s="70" t="s">
        <v>503</v>
      </c>
      <c r="C764" s="21" t="s">
        <v>366</v>
      </c>
      <c r="D764" s="108">
        <v>120</v>
      </c>
      <c r="E764" s="109">
        <f t="shared" si="45"/>
        <v>170831.66045408283</v>
      </c>
      <c r="F764" s="109">
        <f t="shared" si="46"/>
        <v>168681.95111487602</v>
      </c>
      <c r="G764" s="109">
        <f t="shared" si="47"/>
        <v>168681.95111487602</v>
      </c>
      <c r="H764" s="109"/>
    </row>
    <row r="765" spans="1:8" ht="30">
      <c r="A765" s="70" t="s">
        <v>583</v>
      </c>
      <c r="B765" s="70" t="s">
        <v>504</v>
      </c>
      <c r="C765" s="21" t="s">
        <v>366</v>
      </c>
      <c r="D765" s="108">
        <v>280</v>
      </c>
      <c r="E765" s="109">
        <f t="shared" si="45"/>
        <v>398607.20772619324</v>
      </c>
      <c r="F765" s="109">
        <f t="shared" si="46"/>
        <v>393591.21926804405</v>
      </c>
      <c r="G765" s="109">
        <f t="shared" si="47"/>
        <v>393591.21926804405</v>
      </c>
      <c r="H765" s="109"/>
    </row>
    <row r="766" spans="1:8" ht="30">
      <c r="A766" s="70" t="s">
        <v>583</v>
      </c>
      <c r="B766" s="70" t="s">
        <v>505</v>
      </c>
      <c r="C766" s="21" t="s">
        <v>366</v>
      </c>
      <c r="D766" s="108">
        <v>110</v>
      </c>
      <c r="E766" s="109">
        <f t="shared" si="45"/>
        <v>156595.6887495759</v>
      </c>
      <c r="F766" s="109">
        <f t="shared" si="46"/>
        <v>154625.121855303</v>
      </c>
      <c r="G766" s="109">
        <f t="shared" si="47"/>
        <v>154625.121855303</v>
      </c>
      <c r="H766" s="109"/>
    </row>
    <row r="767" spans="1:8" ht="30">
      <c r="A767" s="70" t="s">
        <v>583</v>
      </c>
      <c r="B767" s="70" t="s">
        <v>506</v>
      </c>
      <c r="C767" s="21" t="s">
        <v>366</v>
      </c>
      <c r="D767" s="108">
        <v>100</v>
      </c>
      <c r="E767" s="109">
        <f t="shared" si="45"/>
        <v>142359.717045069</v>
      </c>
      <c r="F767" s="109">
        <f t="shared" si="46"/>
        <v>140568.29259573002</v>
      </c>
      <c r="G767" s="109">
        <f t="shared" si="47"/>
        <v>140568.29259573002</v>
      </c>
      <c r="H767" s="109"/>
    </row>
    <row r="768" spans="1:8" ht="30">
      <c r="A768" s="70" t="s">
        <v>583</v>
      </c>
      <c r="B768" s="70" t="s">
        <v>507</v>
      </c>
      <c r="C768" s="21" t="s">
        <v>366</v>
      </c>
      <c r="D768" s="108">
        <v>120</v>
      </c>
      <c r="E768" s="109">
        <f t="shared" si="45"/>
        <v>170831.66045408283</v>
      </c>
      <c r="F768" s="109">
        <f t="shared" si="46"/>
        <v>168681.95111487602</v>
      </c>
      <c r="G768" s="109">
        <f t="shared" si="47"/>
        <v>168681.95111487602</v>
      </c>
      <c r="H768" s="109"/>
    </row>
    <row r="769" spans="1:8" ht="30">
      <c r="A769" s="70" t="s">
        <v>583</v>
      </c>
      <c r="B769" s="70" t="s">
        <v>508</v>
      </c>
      <c r="C769" s="21" t="s">
        <v>366</v>
      </c>
      <c r="D769" s="108">
        <v>280</v>
      </c>
      <c r="E769" s="109">
        <f t="shared" si="45"/>
        <v>398607.20772619324</v>
      </c>
      <c r="F769" s="109">
        <f t="shared" si="46"/>
        <v>393591.21926804405</v>
      </c>
      <c r="G769" s="109">
        <f t="shared" si="47"/>
        <v>393591.21926804405</v>
      </c>
      <c r="H769" s="109"/>
    </row>
    <row r="770" spans="1:8" ht="30">
      <c r="A770" s="70" t="s">
        <v>583</v>
      </c>
      <c r="B770" s="70" t="s">
        <v>509</v>
      </c>
      <c r="C770" s="21" t="s">
        <v>366</v>
      </c>
      <c r="D770" s="108">
        <v>280</v>
      </c>
      <c r="E770" s="109">
        <f t="shared" si="45"/>
        <v>398607.20772619324</v>
      </c>
      <c r="F770" s="109">
        <f t="shared" si="46"/>
        <v>393591.21926804405</v>
      </c>
      <c r="G770" s="109">
        <f t="shared" si="47"/>
        <v>393591.21926804405</v>
      </c>
      <c r="H770" s="109"/>
    </row>
    <row r="771" spans="1:8" ht="30">
      <c r="A771" s="70" t="s">
        <v>583</v>
      </c>
      <c r="B771" s="70" t="s">
        <v>510</v>
      </c>
      <c r="C771" s="21" t="s">
        <v>366</v>
      </c>
      <c r="D771" s="108">
        <v>60</v>
      </c>
      <c r="E771" s="109">
        <f t="shared" si="45"/>
        <v>85415.830227041413</v>
      </c>
      <c r="F771" s="109">
        <f t="shared" si="46"/>
        <v>84340.975557438011</v>
      </c>
      <c r="G771" s="109">
        <f t="shared" si="47"/>
        <v>84340.975557438011</v>
      </c>
      <c r="H771" s="109"/>
    </row>
    <row r="772" spans="1:8" ht="30">
      <c r="A772" s="70" t="s">
        <v>583</v>
      </c>
      <c r="B772" s="70" t="s">
        <v>511</v>
      </c>
      <c r="C772" s="21" t="s">
        <v>366</v>
      </c>
      <c r="D772" s="108">
        <v>210</v>
      </c>
      <c r="E772" s="109">
        <f t="shared" si="45"/>
        <v>298955.4057946449</v>
      </c>
      <c r="F772" s="109">
        <f t="shared" si="46"/>
        <v>295193.41445103299</v>
      </c>
      <c r="G772" s="109">
        <f t="shared" si="47"/>
        <v>295193.41445103299</v>
      </c>
      <c r="H772" s="109"/>
    </row>
    <row r="773" spans="1:8" ht="30">
      <c r="A773" s="70" t="s">
        <v>583</v>
      </c>
      <c r="B773" s="70" t="s">
        <v>512</v>
      </c>
      <c r="C773" s="21" t="s">
        <v>366</v>
      </c>
      <c r="D773" s="108">
        <v>380</v>
      </c>
      <c r="E773" s="109">
        <f t="shared" si="45"/>
        <v>540966.92477126222</v>
      </c>
      <c r="F773" s="109">
        <f t="shared" si="46"/>
        <v>534159.51186377404</v>
      </c>
      <c r="G773" s="109">
        <f t="shared" si="47"/>
        <v>534159.51186377404</v>
      </c>
      <c r="H773" s="109"/>
    </row>
    <row r="774" spans="1:8" ht="30">
      <c r="A774" s="70" t="s">
        <v>583</v>
      </c>
      <c r="B774" s="70" t="s">
        <v>513</v>
      </c>
      <c r="C774" s="21" t="s">
        <v>366</v>
      </c>
      <c r="D774" s="108">
        <v>260</v>
      </c>
      <c r="E774" s="109">
        <f t="shared" si="45"/>
        <v>370135.26431717945</v>
      </c>
      <c r="F774" s="109">
        <f t="shared" si="46"/>
        <v>365477.56074889802</v>
      </c>
      <c r="G774" s="109">
        <f t="shared" si="47"/>
        <v>365477.56074889802</v>
      </c>
      <c r="H774" s="109"/>
    </row>
    <row r="775" spans="1:8" ht="30">
      <c r="A775" s="70" t="s">
        <v>583</v>
      </c>
      <c r="B775" s="70" t="s">
        <v>514</v>
      </c>
      <c r="C775" s="21" t="s">
        <v>366</v>
      </c>
      <c r="D775" s="108">
        <v>280</v>
      </c>
      <c r="E775" s="109">
        <f t="shared" si="45"/>
        <v>398607.20772619324</v>
      </c>
      <c r="F775" s="109">
        <f t="shared" si="46"/>
        <v>393591.21926804405</v>
      </c>
      <c r="G775" s="109">
        <f t="shared" si="47"/>
        <v>393591.21926804405</v>
      </c>
      <c r="H775" s="109"/>
    </row>
    <row r="776" spans="1:8" ht="30">
      <c r="A776" s="70" t="s">
        <v>583</v>
      </c>
      <c r="B776" s="70" t="s">
        <v>515</v>
      </c>
      <c r="C776" s="21" t="s">
        <v>366</v>
      </c>
      <c r="D776" s="108">
        <v>290</v>
      </c>
      <c r="E776" s="109">
        <f t="shared" si="45"/>
        <v>412843.17943070014</v>
      </c>
      <c r="F776" s="109">
        <f t="shared" si="46"/>
        <v>407648.04852761701</v>
      </c>
      <c r="G776" s="109">
        <f t="shared" si="47"/>
        <v>407648.04852761701</v>
      </c>
      <c r="H776" s="109"/>
    </row>
    <row r="777" spans="1:8" ht="30">
      <c r="A777" s="70" t="s">
        <v>583</v>
      </c>
      <c r="B777" s="70" t="s">
        <v>516</v>
      </c>
      <c r="C777" s="21" t="s">
        <v>366</v>
      </c>
      <c r="D777" s="108">
        <v>110</v>
      </c>
      <c r="E777" s="109">
        <f t="shared" si="45"/>
        <v>156595.6887495759</v>
      </c>
      <c r="F777" s="109">
        <f t="shared" si="46"/>
        <v>154625.121855303</v>
      </c>
      <c r="G777" s="109">
        <f t="shared" si="47"/>
        <v>154625.121855303</v>
      </c>
      <c r="H777" s="109"/>
    </row>
    <row r="778" spans="1:8" ht="30">
      <c r="A778" s="70" t="s">
        <v>583</v>
      </c>
      <c r="B778" s="70" t="s">
        <v>517</v>
      </c>
      <c r="C778" s="21" t="s">
        <v>366</v>
      </c>
      <c r="D778" s="108">
        <v>390</v>
      </c>
      <c r="E778" s="109">
        <f t="shared" si="45"/>
        <v>555202.89647576911</v>
      </c>
      <c r="F778" s="109">
        <f t="shared" si="46"/>
        <v>548216.34112334705</v>
      </c>
      <c r="G778" s="109">
        <f t="shared" si="47"/>
        <v>548216.34112334705</v>
      </c>
      <c r="H778" s="109"/>
    </row>
    <row r="779" spans="1:8" ht="30">
      <c r="A779" s="70" t="s">
        <v>583</v>
      </c>
      <c r="B779" s="70" t="s">
        <v>518</v>
      </c>
      <c r="C779" s="21" t="s">
        <v>366</v>
      </c>
      <c r="D779" s="108">
        <v>290</v>
      </c>
      <c r="E779" s="109">
        <f t="shared" si="45"/>
        <v>412843.17943070014</v>
      </c>
      <c r="F779" s="109">
        <f t="shared" si="46"/>
        <v>407648.04852761701</v>
      </c>
      <c r="G779" s="109">
        <f t="shared" si="47"/>
        <v>407648.04852761701</v>
      </c>
      <c r="H779" s="109"/>
    </row>
    <row r="780" spans="1:8" ht="30">
      <c r="A780" s="70" t="s">
        <v>583</v>
      </c>
      <c r="B780" s="70" t="s">
        <v>519</v>
      </c>
      <c r="C780" s="21" t="s">
        <v>366</v>
      </c>
      <c r="D780" s="108">
        <v>590</v>
      </c>
      <c r="E780" s="109">
        <f t="shared" si="45"/>
        <v>839922.33056590718</v>
      </c>
      <c r="F780" s="109">
        <f t="shared" si="46"/>
        <v>829352.92631480703</v>
      </c>
      <c r="G780" s="109">
        <f t="shared" si="47"/>
        <v>829352.92631480703</v>
      </c>
      <c r="H780" s="109"/>
    </row>
    <row r="781" spans="1:8" ht="30">
      <c r="A781" s="70" t="s">
        <v>583</v>
      </c>
      <c r="B781" s="70" t="s">
        <v>520</v>
      </c>
      <c r="C781" s="21" t="s">
        <v>366</v>
      </c>
      <c r="D781" s="108">
        <v>340</v>
      </c>
      <c r="E781" s="109">
        <f t="shared" si="45"/>
        <v>484023.03795323463</v>
      </c>
      <c r="F781" s="109">
        <f t="shared" si="46"/>
        <v>477932.19482548203</v>
      </c>
      <c r="G781" s="109">
        <f t="shared" si="47"/>
        <v>477932.19482548203</v>
      </c>
      <c r="H781" s="109"/>
    </row>
    <row r="782" spans="1:8" ht="30">
      <c r="A782" s="70" t="s">
        <v>583</v>
      </c>
      <c r="B782" s="70" t="s">
        <v>521</v>
      </c>
      <c r="C782" s="21" t="s">
        <v>366</v>
      </c>
      <c r="D782" s="108">
        <v>130</v>
      </c>
      <c r="E782" s="109">
        <f t="shared" si="45"/>
        <v>185067.63215858972</v>
      </c>
      <c r="F782" s="109">
        <f t="shared" si="46"/>
        <v>182738.78037444901</v>
      </c>
      <c r="G782" s="109">
        <f t="shared" si="47"/>
        <v>182738.78037444901</v>
      </c>
      <c r="H782" s="109"/>
    </row>
    <row r="783" spans="1:8" ht="30">
      <c r="A783" s="70" t="s">
        <v>583</v>
      </c>
      <c r="B783" s="70" t="s">
        <v>522</v>
      </c>
      <c r="C783" s="21" t="s">
        <v>366</v>
      </c>
      <c r="D783" s="108">
        <v>290</v>
      </c>
      <c r="E783" s="109">
        <f t="shared" si="45"/>
        <v>412843.17943070014</v>
      </c>
      <c r="F783" s="109">
        <f t="shared" si="46"/>
        <v>407648.04852761701</v>
      </c>
      <c r="G783" s="109">
        <f t="shared" si="47"/>
        <v>407648.04852761701</v>
      </c>
      <c r="H783" s="109"/>
    </row>
    <row r="784" spans="1:8" ht="30">
      <c r="A784" s="70" t="s">
        <v>583</v>
      </c>
      <c r="B784" s="70" t="s">
        <v>523</v>
      </c>
      <c r="C784" s="21" t="s">
        <v>366</v>
      </c>
      <c r="D784" s="108">
        <v>120</v>
      </c>
      <c r="E784" s="109">
        <f t="shared" si="45"/>
        <v>170831.66045408283</v>
      </c>
      <c r="F784" s="109">
        <f t="shared" si="46"/>
        <v>168681.95111487602</v>
      </c>
      <c r="G784" s="109">
        <f t="shared" si="47"/>
        <v>168681.95111487602</v>
      </c>
      <c r="H784" s="109"/>
    </row>
    <row r="785" spans="1:8" ht="30">
      <c r="A785" s="70" t="s">
        <v>583</v>
      </c>
      <c r="B785" s="70" t="s">
        <v>524</v>
      </c>
      <c r="C785" s="21" t="s">
        <v>366</v>
      </c>
      <c r="D785" s="108">
        <v>0</v>
      </c>
      <c r="E785" s="109">
        <f t="shared" si="45"/>
        <v>0</v>
      </c>
      <c r="F785" s="109">
        <f t="shared" si="46"/>
        <v>0</v>
      </c>
      <c r="G785" s="109">
        <f t="shared" si="47"/>
        <v>0</v>
      </c>
      <c r="H785" s="109"/>
    </row>
    <row r="786" spans="1:8" ht="30">
      <c r="A786" s="70" t="s">
        <v>583</v>
      </c>
      <c r="B786" s="70" t="s">
        <v>525</v>
      </c>
      <c r="C786" s="21" t="s">
        <v>366</v>
      </c>
      <c r="D786" s="108">
        <v>290</v>
      </c>
      <c r="E786" s="109">
        <f t="shared" si="45"/>
        <v>412843.17943070014</v>
      </c>
      <c r="F786" s="109">
        <f t="shared" si="46"/>
        <v>407648.04852761701</v>
      </c>
      <c r="G786" s="109">
        <f t="shared" si="47"/>
        <v>407648.04852761701</v>
      </c>
      <c r="H786" s="109"/>
    </row>
    <row r="787" spans="1:8" ht="30">
      <c r="A787" s="70" t="s">
        <v>583</v>
      </c>
      <c r="B787" s="70" t="s">
        <v>526</v>
      </c>
      <c r="C787" s="21" t="s">
        <v>366</v>
      </c>
      <c r="D787" s="108">
        <v>210</v>
      </c>
      <c r="E787" s="109">
        <f t="shared" si="45"/>
        <v>298955.4057946449</v>
      </c>
      <c r="F787" s="109">
        <f t="shared" si="46"/>
        <v>295193.41445103299</v>
      </c>
      <c r="G787" s="109">
        <f t="shared" si="47"/>
        <v>295193.41445103299</v>
      </c>
      <c r="H787" s="109"/>
    </row>
    <row r="788" spans="1:8" ht="30">
      <c r="A788" s="70" t="s">
        <v>583</v>
      </c>
      <c r="B788" s="70" t="s">
        <v>527</v>
      </c>
      <c r="C788" s="21" t="s">
        <v>366</v>
      </c>
      <c r="D788" s="108">
        <v>440</v>
      </c>
      <c r="E788" s="109">
        <f t="shared" si="45"/>
        <v>626382.7549983036</v>
      </c>
      <c r="F788" s="109">
        <f t="shared" si="46"/>
        <v>618500.48742121202</v>
      </c>
      <c r="G788" s="109">
        <f t="shared" si="47"/>
        <v>618500.48742121202</v>
      </c>
      <c r="H788" s="109"/>
    </row>
    <row r="789" spans="1:8" ht="30">
      <c r="A789" s="70" t="s">
        <v>583</v>
      </c>
      <c r="B789" s="70" t="s">
        <v>528</v>
      </c>
      <c r="C789" s="21" t="s">
        <v>366</v>
      </c>
      <c r="D789" s="108">
        <v>290</v>
      </c>
      <c r="E789" s="109">
        <f t="shared" si="45"/>
        <v>412843.17943070014</v>
      </c>
      <c r="F789" s="109">
        <f t="shared" si="46"/>
        <v>407648.04852761701</v>
      </c>
      <c r="G789" s="109">
        <f t="shared" si="47"/>
        <v>407648.04852761701</v>
      </c>
      <c r="H789" s="109"/>
    </row>
    <row r="790" spans="1:8" ht="30">
      <c r="A790" s="70" t="s">
        <v>583</v>
      </c>
      <c r="B790" s="70" t="s">
        <v>529</v>
      </c>
      <c r="C790" s="21" t="s">
        <v>366</v>
      </c>
      <c r="D790" s="108">
        <v>290</v>
      </c>
      <c r="E790" s="109">
        <f t="shared" si="45"/>
        <v>412843.17943070014</v>
      </c>
      <c r="F790" s="109">
        <f t="shared" si="46"/>
        <v>407648.04852761701</v>
      </c>
      <c r="G790" s="109">
        <f t="shared" si="47"/>
        <v>407648.04852761701</v>
      </c>
      <c r="H790" s="109"/>
    </row>
    <row r="791" spans="1:8" ht="30">
      <c r="A791" s="70" t="s">
        <v>583</v>
      </c>
      <c r="B791" s="70" t="s">
        <v>530</v>
      </c>
      <c r="C791" s="21" t="s">
        <v>366</v>
      </c>
      <c r="D791" s="108">
        <v>0</v>
      </c>
      <c r="E791" s="109">
        <f t="shared" si="45"/>
        <v>0</v>
      </c>
      <c r="F791" s="109">
        <f t="shared" si="46"/>
        <v>0</v>
      </c>
      <c r="G791" s="109">
        <f t="shared" si="47"/>
        <v>0</v>
      </c>
      <c r="H791" s="109"/>
    </row>
    <row r="792" spans="1:8" ht="30">
      <c r="A792" s="70" t="s">
        <v>583</v>
      </c>
      <c r="B792" s="70" t="s">
        <v>531</v>
      </c>
      <c r="C792" s="21" t="s">
        <v>366</v>
      </c>
      <c r="D792" s="108">
        <v>260</v>
      </c>
      <c r="E792" s="109">
        <f t="shared" si="45"/>
        <v>370135.26431717945</v>
      </c>
      <c r="F792" s="109">
        <f t="shared" si="46"/>
        <v>365477.56074889802</v>
      </c>
      <c r="G792" s="109">
        <f t="shared" si="47"/>
        <v>365477.56074889802</v>
      </c>
      <c r="H792" s="109"/>
    </row>
    <row r="793" spans="1:8" ht="30">
      <c r="A793" s="70" t="s">
        <v>583</v>
      </c>
      <c r="B793" s="70" t="s">
        <v>532</v>
      </c>
      <c r="C793" s="21" t="s">
        <v>366</v>
      </c>
      <c r="D793" s="108">
        <v>290</v>
      </c>
      <c r="E793" s="109">
        <f t="shared" si="45"/>
        <v>412843.17943070014</v>
      </c>
      <c r="F793" s="109">
        <f t="shared" si="46"/>
        <v>407648.04852761701</v>
      </c>
      <c r="G793" s="109">
        <f t="shared" si="47"/>
        <v>407648.04852761701</v>
      </c>
      <c r="H793" s="109"/>
    </row>
    <row r="794" spans="1:8" ht="30">
      <c r="A794" s="70" t="s">
        <v>583</v>
      </c>
      <c r="B794" s="70" t="s">
        <v>533</v>
      </c>
      <c r="C794" s="21" t="s">
        <v>366</v>
      </c>
      <c r="D794" s="108">
        <v>150</v>
      </c>
      <c r="E794" s="109">
        <f t="shared" si="45"/>
        <v>213539.57556760352</v>
      </c>
      <c r="F794" s="109">
        <f t="shared" si="46"/>
        <v>210852.43889359501</v>
      </c>
      <c r="G794" s="109">
        <f t="shared" si="47"/>
        <v>210852.43889359501</v>
      </c>
      <c r="H794" s="109"/>
    </row>
    <row r="795" spans="1:8" ht="30">
      <c r="A795" s="70" t="s">
        <v>583</v>
      </c>
      <c r="B795" s="70" t="s">
        <v>534</v>
      </c>
      <c r="C795" s="21" t="s">
        <v>366</v>
      </c>
      <c r="D795" s="108">
        <v>120</v>
      </c>
      <c r="E795" s="109">
        <f t="shared" si="45"/>
        <v>170831.66045408283</v>
      </c>
      <c r="F795" s="109">
        <f t="shared" si="46"/>
        <v>168681.95111487602</v>
      </c>
      <c r="G795" s="109">
        <f t="shared" si="47"/>
        <v>168681.95111487602</v>
      </c>
      <c r="H795" s="109"/>
    </row>
    <row r="796" spans="1:8" ht="30">
      <c r="A796" s="70" t="s">
        <v>583</v>
      </c>
      <c r="B796" s="70" t="s">
        <v>535</v>
      </c>
      <c r="C796" s="21" t="s">
        <v>366</v>
      </c>
      <c r="D796" s="108">
        <v>60</v>
      </c>
      <c r="E796" s="109">
        <f t="shared" si="45"/>
        <v>85415.830227041413</v>
      </c>
      <c r="F796" s="109">
        <f t="shared" si="46"/>
        <v>84340.975557438011</v>
      </c>
      <c r="G796" s="109">
        <f t="shared" si="47"/>
        <v>84340.975557438011</v>
      </c>
      <c r="H796" s="109"/>
    </row>
    <row r="797" spans="1:8" ht="30">
      <c r="A797" s="70" t="s">
        <v>583</v>
      </c>
      <c r="B797" s="70" t="s">
        <v>536</v>
      </c>
      <c r="C797" s="21" t="s">
        <v>366</v>
      </c>
      <c r="D797" s="108">
        <v>510</v>
      </c>
      <c r="E797" s="109">
        <f t="shared" si="45"/>
        <v>726034.556929852</v>
      </c>
      <c r="F797" s="109">
        <f t="shared" si="46"/>
        <v>716898.29223822302</v>
      </c>
      <c r="G797" s="109">
        <f t="shared" si="47"/>
        <v>716898.29223822302</v>
      </c>
      <c r="H797" s="109"/>
    </row>
    <row r="798" spans="1:8" ht="30">
      <c r="A798" s="70" t="s">
        <v>583</v>
      </c>
      <c r="B798" s="70" t="s">
        <v>537</v>
      </c>
      <c r="C798" s="21" t="s">
        <v>366</v>
      </c>
      <c r="D798" s="108">
        <v>540</v>
      </c>
      <c r="E798" s="109">
        <f t="shared" si="45"/>
        <v>768742.47204337269</v>
      </c>
      <c r="F798" s="109">
        <f t="shared" si="46"/>
        <v>759068.78001694207</v>
      </c>
      <c r="G798" s="109">
        <f t="shared" si="47"/>
        <v>759068.78001694207</v>
      </c>
      <c r="H798" s="109"/>
    </row>
    <row r="799" spans="1:8" ht="30">
      <c r="A799" s="70" t="s">
        <v>583</v>
      </c>
      <c r="B799" s="70" t="s">
        <v>538</v>
      </c>
      <c r="C799" s="21" t="s">
        <v>366</v>
      </c>
      <c r="D799" s="108">
        <v>120</v>
      </c>
      <c r="E799" s="109">
        <f t="shared" si="45"/>
        <v>170831.66045408283</v>
      </c>
      <c r="F799" s="109">
        <f t="shared" si="46"/>
        <v>168681.95111487602</v>
      </c>
      <c r="G799" s="109">
        <f t="shared" si="47"/>
        <v>168681.95111487602</v>
      </c>
      <c r="H799" s="109"/>
    </row>
    <row r="800" spans="1:8" ht="30">
      <c r="A800" s="70" t="s">
        <v>583</v>
      </c>
      <c r="B800" s="70" t="s">
        <v>539</v>
      </c>
      <c r="C800" s="21" t="s">
        <v>366</v>
      </c>
      <c r="D800" s="108">
        <v>120</v>
      </c>
      <c r="E800" s="109">
        <f t="shared" si="45"/>
        <v>170831.66045408283</v>
      </c>
      <c r="F800" s="109">
        <f t="shared" si="46"/>
        <v>168681.95111487602</v>
      </c>
      <c r="G800" s="109">
        <f t="shared" si="47"/>
        <v>168681.95111487602</v>
      </c>
      <c r="H800" s="109"/>
    </row>
    <row r="801" spans="1:8" ht="30">
      <c r="A801" s="70" t="s">
        <v>583</v>
      </c>
      <c r="B801" s="70" t="s">
        <v>540</v>
      </c>
      <c r="C801" s="21" t="s">
        <v>366</v>
      </c>
      <c r="D801" s="108">
        <v>560</v>
      </c>
      <c r="E801" s="109">
        <f t="shared" si="45"/>
        <v>797214.41545238649</v>
      </c>
      <c r="F801" s="109">
        <f t="shared" si="46"/>
        <v>787182.4385360881</v>
      </c>
      <c r="G801" s="109">
        <f t="shared" si="47"/>
        <v>787182.4385360881</v>
      </c>
      <c r="H801" s="109"/>
    </row>
    <row r="802" spans="1:8" ht="30">
      <c r="A802" s="70" t="s">
        <v>583</v>
      </c>
      <c r="B802" s="70" t="s">
        <v>541</v>
      </c>
      <c r="C802" s="21" t="s">
        <v>366</v>
      </c>
      <c r="D802" s="108">
        <v>110</v>
      </c>
      <c r="E802" s="109">
        <f t="shared" si="45"/>
        <v>156595.6887495759</v>
      </c>
      <c r="F802" s="109">
        <f t="shared" si="46"/>
        <v>154625.121855303</v>
      </c>
      <c r="G802" s="109">
        <f t="shared" si="47"/>
        <v>154625.121855303</v>
      </c>
      <c r="H802" s="109"/>
    </row>
    <row r="803" spans="1:8" ht="30">
      <c r="A803" s="70" t="s">
        <v>583</v>
      </c>
      <c r="B803" s="70" t="s">
        <v>542</v>
      </c>
      <c r="C803" s="21" t="s">
        <v>366</v>
      </c>
      <c r="D803" s="108">
        <v>570</v>
      </c>
      <c r="E803" s="109">
        <f t="shared" si="45"/>
        <v>811450.38715689338</v>
      </c>
      <c r="F803" s="109">
        <f t="shared" si="46"/>
        <v>801239.267795661</v>
      </c>
      <c r="G803" s="109">
        <f t="shared" si="47"/>
        <v>801239.267795661</v>
      </c>
      <c r="H803" s="109"/>
    </row>
    <row r="804" spans="1:8" ht="30">
      <c r="A804" s="70" t="s">
        <v>583</v>
      </c>
      <c r="B804" s="70" t="s">
        <v>543</v>
      </c>
      <c r="C804" s="21" t="s">
        <v>366</v>
      </c>
      <c r="D804" s="108">
        <v>290</v>
      </c>
      <c r="E804" s="109">
        <f t="shared" si="45"/>
        <v>412843.17943070014</v>
      </c>
      <c r="F804" s="109">
        <f t="shared" si="46"/>
        <v>407648.04852761701</v>
      </c>
      <c r="G804" s="109">
        <f t="shared" si="47"/>
        <v>407648.04852761701</v>
      </c>
      <c r="H804" s="109"/>
    </row>
    <row r="805" spans="1:8" ht="30">
      <c r="A805" s="70" t="s">
        <v>583</v>
      </c>
      <c r="B805" s="70" t="s">
        <v>544</v>
      </c>
      <c r="C805" s="21" t="s">
        <v>366</v>
      </c>
      <c r="D805" s="108">
        <v>150</v>
      </c>
      <c r="E805" s="109">
        <f t="shared" si="45"/>
        <v>213539.57556760352</v>
      </c>
      <c r="F805" s="109">
        <f t="shared" si="46"/>
        <v>210852.43889359501</v>
      </c>
      <c r="G805" s="109">
        <f t="shared" si="47"/>
        <v>210852.43889359501</v>
      </c>
      <c r="H805" s="109"/>
    </row>
    <row r="806" spans="1:8" ht="30">
      <c r="A806" s="70" t="s">
        <v>583</v>
      </c>
      <c r="B806" s="70" t="s">
        <v>545</v>
      </c>
      <c r="C806" s="21" t="s">
        <v>366</v>
      </c>
      <c r="D806" s="108">
        <v>440</v>
      </c>
      <c r="E806" s="109">
        <f t="shared" si="45"/>
        <v>626382.7549983036</v>
      </c>
      <c r="F806" s="109">
        <f t="shared" si="46"/>
        <v>618500.48742121202</v>
      </c>
      <c r="G806" s="109">
        <f t="shared" si="47"/>
        <v>618500.48742121202</v>
      </c>
      <c r="H806" s="109"/>
    </row>
    <row r="807" spans="1:8" ht="30">
      <c r="A807" s="70" t="s">
        <v>583</v>
      </c>
      <c r="B807" s="70" t="s">
        <v>546</v>
      </c>
      <c r="C807" s="21" t="s">
        <v>366</v>
      </c>
      <c r="D807" s="108">
        <v>120</v>
      </c>
      <c r="E807" s="109">
        <f t="shared" si="45"/>
        <v>170831.66045408283</v>
      </c>
      <c r="F807" s="109">
        <f t="shared" si="46"/>
        <v>168681.95111487602</v>
      </c>
      <c r="G807" s="109">
        <f t="shared" si="47"/>
        <v>168681.95111487602</v>
      </c>
      <c r="H807" s="109"/>
    </row>
    <row r="808" spans="1:8" ht="30">
      <c r="A808" s="70" t="s">
        <v>583</v>
      </c>
      <c r="B808" s="70" t="s">
        <v>547</v>
      </c>
      <c r="C808" s="21" t="s">
        <v>366</v>
      </c>
      <c r="D808" s="108">
        <v>290</v>
      </c>
      <c r="E808" s="109">
        <f t="shared" si="45"/>
        <v>412843.17943070014</v>
      </c>
      <c r="F808" s="109">
        <f t="shared" si="46"/>
        <v>407648.04852761701</v>
      </c>
      <c r="G808" s="109">
        <f t="shared" si="47"/>
        <v>407648.04852761701</v>
      </c>
      <c r="H808" s="109"/>
    </row>
    <row r="809" spans="1:8" ht="30">
      <c r="A809" s="70" t="s">
        <v>583</v>
      </c>
      <c r="B809" s="70" t="s">
        <v>548</v>
      </c>
      <c r="C809" s="21" t="s">
        <v>366</v>
      </c>
      <c r="D809" s="108">
        <v>100</v>
      </c>
      <c r="E809" s="109">
        <f t="shared" si="45"/>
        <v>142359.717045069</v>
      </c>
      <c r="F809" s="109">
        <f t="shared" si="46"/>
        <v>140568.29259573002</v>
      </c>
      <c r="G809" s="109">
        <f t="shared" si="47"/>
        <v>140568.29259573002</v>
      </c>
      <c r="H809" s="109"/>
    </row>
    <row r="810" spans="1:8" ht="30">
      <c r="A810" s="70" t="s">
        <v>583</v>
      </c>
      <c r="B810" s="70" t="s">
        <v>549</v>
      </c>
      <c r="C810" s="21" t="s">
        <v>366</v>
      </c>
      <c r="D810" s="108">
        <v>390</v>
      </c>
      <c r="E810" s="109">
        <f t="shared" si="45"/>
        <v>555202.89647576911</v>
      </c>
      <c r="F810" s="109">
        <f t="shared" si="46"/>
        <v>548216.34112334705</v>
      </c>
      <c r="G810" s="109">
        <f t="shared" si="47"/>
        <v>548216.34112334705</v>
      </c>
      <c r="H810" s="109"/>
    </row>
    <row r="811" spans="1:8" ht="30">
      <c r="A811" s="70" t="s">
        <v>583</v>
      </c>
      <c r="B811" s="70" t="s">
        <v>550</v>
      </c>
      <c r="C811" s="21" t="s">
        <v>366</v>
      </c>
      <c r="D811" s="108">
        <v>110</v>
      </c>
      <c r="E811" s="109">
        <f t="shared" si="45"/>
        <v>156595.6887495759</v>
      </c>
      <c r="F811" s="109">
        <f t="shared" si="46"/>
        <v>154625.121855303</v>
      </c>
      <c r="G811" s="109">
        <f t="shared" si="47"/>
        <v>154625.121855303</v>
      </c>
      <c r="H811" s="109"/>
    </row>
    <row r="812" spans="1:8" ht="30">
      <c r="A812" s="70" t="s">
        <v>583</v>
      </c>
      <c r="B812" s="70" t="s">
        <v>551</v>
      </c>
      <c r="C812" s="21" t="s">
        <v>366</v>
      </c>
      <c r="D812" s="108">
        <v>670</v>
      </c>
      <c r="E812" s="109">
        <f t="shared" si="45"/>
        <v>953810.10420196236</v>
      </c>
      <c r="F812" s="109">
        <f t="shared" si="46"/>
        <v>941807.56039139105</v>
      </c>
      <c r="G812" s="109">
        <f t="shared" si="47"/>
        <v>941807.56039139105</v>
      </c>
      <c r="H812" s="109"/>
    </row>
    <row r="813" spans="1:8" ht="30">
      <c r="A813" s="70" t="s">
        <v>583</v>
      </c>
      <c r="B813" s="70" t="s">
        <v>552</v>
      </c>
      <c r="C813" s="21" t="s">
        <v>366</v>
      </c>
      <c r="D813" s="108">
        <v>290</v>
      </c>
      <c r="E813" s="109">
        <f t="shared" si="45"/>
        <v>412843.17943070014</v>
      </c>
      <c r="F813" s="109">
        <f t="shared" si="46"/>
        <v>407648.04852761701</v>
      </c>
      <c r="G813" s="109">
        <f t="shared" si="47"/>
        <v>407648.04852761701</v>
      </c>
      <c r="H813" s="109"/>
    </row>
    <row r="814" spans="1:8" ht="30">
      <c r="A814" s="70" t="s">
        <v>583</v>
      </c>
      <c r="B814" s="70" t="s">
        <v>553</v>
      </c>
      <c r="C814" s="21" t="s">
        <v>366</v>
      </c>
      <c r="D814" s="108">
        <v>40</v>
      </c>
      <c r="E814" s="109">
        <f t="shared" si="45"/>
        <v>56943.886818027604</v>
      </c>
      <c r="F814" s="109">
        <f t="shared" si="46"/>
        <v>56227.317038292007</v>
      </c>
      <c r="G814" s="109">
        <f t="shared" si="47"/>
        <v>56227.317038292007</v>
      </c>
      <c r="H814" s="109"/>
    </row>
    <row r="815" spans="1:8" ht="30">
      <c r="A815" s="70" t="s">
        <v>583</v>
      </c>
      <c r="B815" s="70" t="s">
        <v>554</v>
      </c>
      <c r="C815" s="21" t="s">
        <v>366</v>
      </c>
      <c r="D815" s="108">
        <v>60</v>
      </c>
      <c r="E815" s="109">
        <f t="shared" si="45"/>
        <v>85415.830227041413</v>
      </c>
      <c r="F815" s="109">
        <f t="shared" si="46"/>
        <v>84340.975557438011</v>
      </c>
      <c r="G815" s="109">
        <f t="shared" si="47"/>
        <v>84340.975557438011</v>
      </c>
      <c r="H815" s="109"/>
    </row>
    <row r="816" spans="1:8" ht="30">
      <c r="A816" s="70" t="s">
        <v>583</v>
      </c>
      <c r="B816" s="70" t="s">
        <v>555</v>
      </c>
      <c r="C816" s="21" t="s">
        <v>366</v>
      </c>
      <c r="D816" s="108">
        <v>120</v>
      </c>
      <c r="E816" s="109">
        <f t="shared" si="45"/>
        <v>170831.66045408283</v>
      </c>
      <c r="F816" s="109">
        <f t="shared" si="46"/>
        <v>168681.95111487602</v>
      </c>
      <c r="G816" s="109">
        <f t="shared" si="47"/>
        <v>168681.95111487602</v>
      </c>
      <c r="H816" s="109"/>
    </row>
    <row r="817" spans="1:8" ht="30">
      <c r="A817" s="70" t="s">
        <v>583</v>
      </c>
      <c r="B817" s="70" t="s">
        <v>556</v>
      </c>
      <c r="C817" s="21" t="s">
        <v>366</v>
      </c>
      <c r="D817" s="108">
        <v>380</v>
      </c>
      <c r="E817" s="109">
        <f t="shared" si="45"/>
        <v>540966.92477126222</v>
      </c>
      <c r="F817" s="109">
        <f t="shared" si="46"/>
        <v>534159.51186377404</v>
      </c>
      <c r="G817" s="109">
        <f t="shared" si="47"/>
        <v>534159.51186377404</v>
      </c>
      <c r="H817" s="109"/>
    </row>
    <row r="818" spans="1:8" ht="30">
      <c r="A818" s="70" t="s">
        <v>583</v>
      </c>
      <c r="B818" s="70" t="s">
        <v>557</v>
      </c>
      <c r="C818" s="21" t="s">
        <v>366</v>
      </c>
      <c r="D818" s="108">
        <v>290</v>
      </c>
      <c r="E818" s="109">
        <f t="shared" si="45"/>
        <v>412843.17943070014</v>
      </c>
      <c r="F818" s="109">
        <f t="shared" si="46"/>
        <v>407648.04852761701</v>
      </c>
      <c r="G818" s="109">
        <f t="shared" si="47"/>
        <v>407648.04852761701</v>
      </c>
      <c r="H818" s="109"/>
    </row>
    <row r="819" spans="1:8" ht="30">
      <c r="A819" s="70" t="s">
        <v>583</v>
      </c>
      <c r="B819" s="70" t="s">
        <v>558</v>
      </c>
      <c r="C819" s="21" t="s">
        <v>366</v>
      </c>
      <c r="D819" s="108">
        <v>190</v>
      </c>
      <c r="E819" s="109">
        <f t="shared" si="45"/>
        <v>270483.46238563111</v>
      </c>
      <c r="F819" s="109">
        <f t="shared" si="46"/>
        <v>267079.75593188702</v>
      </c>
      <c r="G819" s="109">
        <f t="shared" si="47"/>
        <v>267079.75593188702</v>
      </c>
      <c r="H819" s="109"/>
    </row>
    <row r="820" spans="1:8" ht="30">
      <c r="A820" s="70" t="s">
        <v>583</v>
      </c>
      <c r="B820" s="70" t="s">
        <v>559</v>
      </c>
      <c r="C820" s="21" t="s">
        <v>366</v>
      </c>
      <c r="D820" s="108">
        <v>290</v>
      </c>
      <c r="E820" s="109">
        <f t="shared" ref="E820:E839" si="48">D820*1423.59717045069</f>
        <v>412843.17943070014</v>
      </c>
      <c r="F820" s="109">
        <f t="shared" ref="F820:F839" si="49">D820*1405.6829259573</f>
        <v>407648.04852761701</v>
      </c>
      <c r="G820" s="109">
        <f t="shared" ref="G820:G839" si="50">D820*1405.6829259573</f>
        <v>407648.04852761701</v>
      </c>
      <c r="H820" s="109"/>
    </row>
    <row r="821" spans="1:8" ht="30">
      <c r="A821" s="70" t="s">
        <v>583</v>
      </c>
      <c r="B821" s="70" t="s">
        <v>560</v>
      </c>
      <c r="C821" s="21" t="s">
        <v>366</v>
      </c>
      <c r="D821" s="108">
        <v>510</v>
      </c>
      <c r="E821" s="109">
        <f t="shared" si="48"/>
        <v>726034.556929852</v>
      </c>
      <c r="F821" s="109">
        <f t="shared" si="49"/>
        <v>716898.29223822302</v>
      </c>
      <c r="G821" s="109">
        <f t="shared" si="50"/>
        <v>716898.29223822302</v>
      </c>
      <c r="H821" s="109"/>
    </row>
    <row r="822" spans="1:8" ht="30">
      <c r="A822" s="70" t="s">
        <v>583</v>
      </c>
      <c r="B822" s="70" t="s">
        <v>561</v>
      </c>
      <c r="C822" s="21" t="s">
        <v>366</v>
      </c>
      <c r="D822" s="108">
        <v>0</v>
      </c>
      <c r="E822" s="109">
        <f t="shared" si="48"/>
        <v>0</v>
      </c>
      <c r="F822" s="109">
        <f t="shared" si="49"/>
        <v>0</v>
      </c>
      <c r="G822" s="109">
        <f t="shared" si="50"/>
        <v>0</v>
      </c>
      <c r="H822" s="109"/>
    </row>
    <row r="823" spans="1:8" ht="30">
      <c r="A823" s="70" t="s">
        <v>583</v>
      </c>
      <c r="B823" s="70" t="s">
        <v>562</v>
      </c>
      <c r="C823" s="21" t="s">
        <v>366</v>
      </c>
      <c r="D823" s="108">
        <v>630</v>
      </c>
      <c r="E823" s="109">
        <f t="shared" si="48"/>
        <v>896866.21738393477</v>
      </c>
      <c r="F823" s="109">
        <f t="shared" si="49"/>
        <v>885580.2433530991</v>
      </c>
      <c r="G823" s="109">
        <f t="shared" si="50"/>
        <v>885580.2433530991</v>
      </c>
      <c r="H823" s="109"/>
    </row>
    <row r="824" spans="1:8" ht="30">
      <c r="A824" s="70" t="s">
        <v>583</v>
      </c>
      <c r="B824" s="70" t="s">
        <v>563</v>
      </c>
      <c r="C824" s="21" t="s">
        <v>366</v>
      </c>
      <c r="D824" s="108">
        <v>510</v>
      </c>
      <c r="E824" s="109">
        <f t="shared" si="48"/>
        <v>726034.556929852</v>
      </c>
      <c r="F824" s="109">
        <f t="shared" si="49"/>
        <v>716898.29223822302</v>
      </c>
      <c r="G824" s="109">
        <f t="shared" si="50"/>
        <v>716898.29223822302</v>
      </c>
      <c r="H824" s="109"/>
    </row>
    <row r="825" spans="1:8" ht="30">
      <c r="A825" s="70" t="s">
        <v>583</v>
      </c>
      <c r="B825" s="70" t="s">
        <v>564</v>
      </c>
      <c r="C825" s="21" t="s">
        <v>366</v>
      </c>
      <c r="D825" s="108">
        <v>0</v>
      </c>
      <c r="E825" s="109">
        <f t="shared" si="48"/>
        <v>0</v>
      </c>
      <c r="F825" s="109">
        <f t="shared" si="49"/>
        <v>0</v>
      </c>
      <c r="G825" s="109">
        <f t="shared" si="50"/>
        <v>0</v>
      </c>
      <c r="H825" s="109"/>
    </row>
    <row r="826" spans="1:8" ht="30">
      <c r="A826" s="70" t="s">
        <v>583</v>
      </c>
      <c r="B826" s="70" t="s">
        <v>565</v>
      </c>
      <c r="C826" s="21" t="s">
        <v>366</v>
      </c>
      <c r="D826" s="108">
        <v>510</v>
      </c>
      <c r="E826" s="109">
        <f t="shared" si="48"/>
        <v>726034.556929852</v>
      </c>
      <c r="F826" s="109">
        <f t="shared" si="49"/>
        <v>716898.29223822302</v>
      </c>
      <c r="G826" s="109">
        <f t="shared" si="50"/>
        <v>716898.29223822302</v>
      </c>
      <c r="H826" s="109"/>
    </row>
    <row r="827" spans="1:8" ht="30">
      <c r="A827" s="70" t="s">
        <v>583</v>
      </c>
      <c r="B827" s="70" t="s">
        <v>566</v>
      </c>
      <c r="C827" s="21" t="s">
        <v>366</v>
      </c>
      <c r="D827" s="108">
        <v>450</v>
      </c>
      <c r="E827" s="109">
        <f t="shared" si="48"/>
        <v>640618.7267028105</v>
      </c>
      <c r="F827" s="109">
        <f t="shared" si="49"/>
        <v>632557.31668078504</v>
      </c>
      <c r="G827" s="109">
        <f t="shared" si="50"/>
        <v>632557.31668078504</v>
      </c>
      <c r="H827" s="109"/>
    </row>
    <row r="828" spans="1:8" ht="30">
      <c r="A828" s="70" t="s">
        <v>583</v>
      </c>
      <c r="B828" s="70" t="s">
        <v>567</v>
      </c>
      <c r="C828" s="21" t="s">
        <v>366</v>
      </c>
      <c r="D828" s="108">
        <v>2830</v>
      </c>
      <c r="E828" s="109">
        <f t="shared" si="48"/>
        <v>4028779.992375453</v>
      </c>
      <c r="F828" s="109">
        <f t="shared" si="49"/>
        <v>3978082.6804591594</v>
      </c>
      <c r="G828" s="109">
        <f t="shared" si="50"/>
        <v>3978082.6804591594</v>
      </c>
      <c r="H828" s="109"/>
    </row>
    <row r="829" spans="1:8" ht="30">
      <c r="A829" s="70" t="s">
        <v>583</v>
      </c>
      <c r="B829" s="70" t="s">
        <v>568</v>
      </c>
      <c r="C829" s="21" t="s">
        <v>366</v>
      </c>
      <c r="D829" s="108">
        <v>0</v>
      </c>
      <c r="E829" s="109">
        <f t="shared" si="48"/>
        <v>0</v>
      </c>
      <c r="F829" s="109">
        <f t="shared" si="49"/>
        <v>0</v>
      </c>
      <c r="G829" s="109">
        <f t="shared" si="50"/>
        <v>0</v>
      </c>
      <c r="H829" s="109"/>
    </row>
    <row r="830" spans="1:8" ht="30">
      <c r="A830" s="70" t="s">
        <v>583</v>
      </c>
      <c r="B830" s="70" t="s">
        <v>569</v>
      </c>
      <c r="C830" s="21" t="s">
        <v>366</v>
      </c>
      <c r="D830" s="108">
        <v>70</v>
      </c>
      <c r="E830" s="109">
        <f t="shared" si="48"/>
        <v>99651.801931548311</v>
      </c>
      <c r="F830" s="109">
        <f t="shared" si="49"/>
        <v>98397.804817011012</v>
      </c>
      <c r="G830" s="109">
        <f t="shared" si="50"/>
        <v>98397.804817011012</v>
      </c>
      <c r="H830" s="109"/>
    </row>
    <row r="831" spans="1:8" ht="30">
      <c r="A831" s="70" t="s">
        <v>583</v>
      </c>
      <c r="B831" s="70" t="s">
        <v>570</v>
      </c>
      <c r="C831" s="21" t="s">
        <v>366</v>
      </c>
      <c r="D831" s="108">
        <v>120</v>
      </c>
      <c r="E831" s="109">
        <f t="shared" si="48"/>
        <v>170831.66045408283</v>
      </c>
      <c r="F831" s="109">
        <f t="shared" si="49"/>
        <v>168681.95111487602</v>
      </c>
      <c r="G831" s="109">
        <f t="shared" si="50"/>
        <v>168681.95111487602</v>
      </c>
      <c r="H831" s="109"/>
    </row>
    <row r="832" spans="1:8" ht="30">
      <c r="A832" s="70" t="s">
        <v>583</v>
      </c>
      <c r="B832" s="70" t="s">
        <v>571</v>
      </c>
      <c r="C832" s="21" t="s">
        <v>366</v>
      </c>
      <c r="D832" s="108">
        <v>440</v>
      </c>
      <c r="E832" s="109">
        <f t="shared" si="48"/>
        <v>626382.7549983036</v>
      </c>
      <c r="F832" s="109">
        <f t="shared" si="49"/>
        <v>618500.48742121202</v>
      </c>
      <c r="G832" s="109">
        <f t="shared" si="50"/>
        <v>618500.48742121202</v>
      </c>
      <c r="H832" s="109"/>
    </row>
    <row r="833" spans="1:8" ht="30">
      <c r="A833" s="70" t="s">
        <v>583</v>
      </c>
      <c r="B833" s="70" t="s">
        <v>572</v>
      </c>
      <c r="C833" s="21" t="s">
        <v>366</v>
      </c>
      <c r="D833" s="108">
        <v>60</v>
      </c>
      <c r="E833" s="109">
        <f t="shared" si="48"/>
        <v>85415.830227041413</v>
      </c>
      <c r="F833" s="109">
        <f t="shared" si="49"/>
        <v>84340.975557438011</v>
      </c>
      <c r="G833" s="109">
        <f t="shared" si="50"/>
        <v>84340.975557438011</v>
      </c>
      <c r="H833" s="109"/>
    </row>
    <row r="834" spans="1:8" ht="30">
      <c r="A834" s="70" t="s">
        <v>583</v>
      </c>
      <c r="B834" s="70" t="s">
        <v>573</v>
      </c>
      <c r="C834" s="21" t="s">
        <v>366</v>
      </c>
      <c r="D834" s="108">
        <v>120</v>
      </c>
      <c r="E834" s="109">
        <f t="shared" si="48"/>
        <v>170831.66045408283</v>
      </c>
      <c r="F834" s="109">
        <f t="shared" si="49"/>
        <v>168681.95111487602</v>
      </c>
      <c r="G834" s="109">
        <f t="shared" si="50"/>
        <v>168681.95111487602</v>
      </c>
      <c r="H834" s="109"/>
    </row>
    <row r="835" spans="1:8" ht="30">
      <c r="A835" s="70" t="s">
        <v>583</v>
      </c>
      <c r="B835" s="70" t="s">
        <v>574</v>
      </c>
      <c r="C835" s="21" t="s">
        <v>366</v>
      </c>
      <c r="D835" s="108">
        <v>120</v>
      </c>
      <c r="E835" s="109">
        <f t="shared" si="48"/>
        <v>170831.66045408283</v>
      </c>
      <c r="F835" s="109">
        <f t="shared" si="49"/>
        <v>168681.95111487602</v>
      </c>
      <c r="G835" s="109">
        <f t="shared" si="50"/>
        <v>168681.95111487602</v>
      </c>
      <c r="H835" s="109"/>
    </row>
    <row r="836" spans="1:8" ht="30">
      <c r="A836" s="70" t="s">
        <v>583</v>
      </c>
      <c r="B836" s="70" t="s">
        <v>575</v>
      </c>
      <c r="C836" s="21" t="s">
        <v>366</v>
      </c>
      <c r="D836" s="108">
        <v>290</v>
      </c>
      <c r="E836" s="109">
        <f t="shared" si="48"/>
        <v>412843.17943070014</v>
      </c>
      <c r="F836" s="109">
        <f t="shared" si="49"/>
        <v>407648.04852761701</v>
      </c>
      <c r="G836" s="109">
        <f t="shared" si="50"/>
        <v>407648.04852761701</v>
      </c>
      <c r="H836" s="109"/>
    </row>
    <row r="837" spans="1:8" ht="45">
      <c r="A837" s="70" t="s">
        <v>583</v>
      </c>
      <c r="B837" s="70" t="s">
        <v>576</v>
      </c>
      <c r="C837" s="21" t="s">
        <v>366</v>
      </c>
      <c r="D837" s="108">
        <v>290</v>
      </c>
      <c r="E837" s="109">
        <f t="shared" si="48"/>
        <v>412843.17943070014</v>
      </c>
      <c r="F837" s="109">
        <f t="shared" si="49"/>
        <v>407648.04852761701</v>
      </c>
      <c r="G837" s="109">
        <f t="shared" si="50"/>
        <v>407648.04852761701</v>
      </c>
      <c r="H837" s="109"/>
    </row>
    <row r="838" spans="1:8" ht="30">
      <c r="A838" s="70" t="s">
        <v>583</v>
      </c>
      <c r="B838" s="70" t="s">
        <v>577</v>
      </c>
      <c r="C838" s="21" t="s">
        <v>366</v>
      </c>
      <c r="D838" s="108">
        <v>290</v>
      </c>
      <c r="E838" s="109">
        <f t="shared" si="48"/>
        <v>412843.17943070014</v>
      </c>
      <c r="F838" s="109">
        <f t="shared" si="49"/>
        <v>407648.04852761701</v>
      </c>
      <c r="G838" s="109">
        <f t="shared" si="50"/>
        <v>407648.04852761701</v>
      </c>
      <c r="H838" s="109"/>
    </row>
    <row r="839" spans="1:8" ht="45">
      <c r="A839" s="70" t="s">
        <v>583</v>
      </c>
      <c r="B839" s="70" t="s">
        <v>584</v>
      </c>
      <c r="C839" s="21" t="s">
        <v>366</v>
      </c>
      <c r="D839" s="108">
        <v>1280</v>
      </c>
      <c r="E839" s="109">
        <f t="shared" si="48"/>
        <v>1822204.3781768833</v>
      </c>
      <c r="F839" s="109">
        <f t="shared" si="49"/>
        <v>1799274.1452253442</v>
      </c>
      <c r="G839" s="109">
        <f t="shared" si="50"/>
        <v>1799274.1452253442</v>
      </c>
      <c r="H839" s="109"/>
    </row>
    <row r="840" spans="1:8" ht="15">
      <c r="A840" s="36" t="s">
        <v>63</v>
      </c>
      <c r="B840" s="70"/>
      <c r="C840" s="21"/>
      <c r="D840" s="108">
        <f>SUM(D627:D839)</f>
        <v>59020</v>
      </c>
      <c r="E840" s="109">
        <f t="shared" ref="E840:G840" si="51">SUM(E627:E839)</f>
        <v>84020704.999999627</v>
      </c>
      <c r="F840" s="109">
        <f t="shared" si="51"/>
        <v>82963406.289999887</v>
      </c>
      <c r="G840" s="109">
        <f t="shared" si="51"/>
        <v>82963406.289999887</v>
      </c>
      <c r="H840" s="109">
        <f>F840-G840</f>
        <v>0</v>
      </c>
    </row>
    <row r="841" spans="1:8" ht="15">
      <c r="A841" s="22"/>
      <c r="B841" s="110"/>
      <c r="C841" s="22"/>
      <c r="D841" s="111"/>
      <c r="E841" s="112">
        <v>84020705</v>
      </c>
      <c r="F841" s="112">
        <v>82963406.290000007</v>
      </c>
      <c r="G841" s="112">
        <v>82963406.289999992</v>
      </c>
      <c r="H841" s="112">
        <v>0</v>
      </c>
    </row>
    <row r="842" spans="1:8">
      <c r="A842" s="7"/>
      <c r="B842" s="113"/>
      <c r="C842" s="7"/>
      <c r="D842" s="114"/>
      <c r="E842" s="115">
        <f>E841/D840</f>
        <v>1423.5971704506946</v>
      </c>
      <c r="F842" s="115">
        <f>F841/D840</f>
        <v>1405.6829259573028</v>
      </c>
      <c r="G842" s="115">
        <f>G841/D840</f>
        <v>1405.6829259573024</v>
      </c>
      <c r="H842" s="115"/>
    </row>
    <row r="843" spans="1:8">
      <c r="A843" s="7"/>
      <c r="B843" s="113"/>
      <c r="C843" s="7"/>
      <c r="D843" s="114"/>
      <c r="E843" s="115">
        <f>E840-E841</f>
        <v>-3.7252902984619141E-7</v>
      </c>
      <c r="F843" s="115">
        <f t="shared" ref="F843:H843" si="52">F840-F841</f>
        <v>-1.1920928955078125E-7</v>
      </c>
      <c r="G843" s="115">
        <f t="shared" si="52"/>
        <v>0</v>
      </c>
      <c r="H843" s="115">
        <f t="shared" si="52"/>
        <v>0</v>
      </c>
    </row>
    <row r="844" spans="1:8">
      <c r="A844" s="7"/>
      <c r="B844" s="113"/>
      <c r="C844" s="7"/>
      <c r="D844" s="114"/>
      <c r="E844" s="114"/>
      <c r="F844" s="114"/>
      <c r="G844" s="114"/>
      <c r="H844" s="114"/>
    </row>
    <row r="845" spans="1:8" ht="15">
      <c r="A845" s="182" t="s">
        <v>205</v>
      </c>
      <c r="B845" s="182" t="s">
        <v>180</v>
      </c>
      <c r="C845" s="182"/>
      <c r="D845" s="182"/>
      <c r="E845" s="183" t="s">
        <v>181</v>
      </c>
      <c r="F845" s="184"/>
      <c r="G845" s="184"/>
      <c r="H845" s="185"/>
    </row>
    <row r="846" spans="1:8" ht="86.4">
      <c r="A846" s="182"/>
      <c r="B846" s="97" t="s">
        <v>182</v>
      </c>
      <c r="C846" s="97" t="s">
        <v>183</v>
      </c>
      <c r="D846" s="53" t="s">
        <v>362</v>
      </c>
      <c r="E846" s="97" t="s">
        <v>2</v>
      </c>
      <c r="F846" s="97" t="s">
        <v>3</v>
      </c>
      <c r="G846" s="97" t="s">
        <v>579</v>
      </c>
      <c r="H846" s="97" t="s">
        <v>86</v>
      </c>
    </row>
    <row r="847" spans="1:8" ht="30">
      <c r="A847" s="70" t="s">
        <v>585</v>
      </c>
      <c r="B847" s="70" t="s">
        <v>365</v>
      </c>
      <c r="C847" s="21" t="s">
        <v>366</v>
      </c>
      <c r="D847" s="108">
        <v>900</v>
      </c>
      <c r="E847" s="109">
        <f>D847*439.03</f>
        <v>395127</v>
      </c>
      <c r="F847" s="109">
        <f>D847*434.422</f>
        <v>390979.80000000005</v>
      </c>
      <c r="G847" s="109">
        <f>D847*434.422</f>
        <v>390979.80000000005</v>
      </c>
      <c r="H847" s="109"/>
    </row>
    <row r="848" spans="1:8" ht="30">
      <c r="A848" s="70" t="s">
        <v>585</v>
      </c>
      <c r="B848" s="70" t="s">
        <v>367</v>
      </c>
      <c r="C848" s="21" t="s">
        <v>366</v>
      </c>
      <c r="D848" s="108">
        <v>600</v>
      </c>
      <c r="E848" s="109">
        <f t="shared" ref="E848:E911" si="53">D848*439.03</f>
        <v>263418</v>
      </c>
      <c r="F848" s="109">
        <f t="shared" ref="F848:F911" si="54">D848*434.422</f>
        <v>260653.2</v>
      </c>
      <c r="G848" s="109">
        <f t="shared" ref="G848:G911" si="55">D848*434.422</f>
        <v>260653.2</v>
      </c>
      <c r="H848" s="109"/>
    </row>
    <row r="849" spans="1:8" ht="30">
      <c r="A849" s="70" t="s">
        <v>585</v>
      </c>
      <c r="B849" s="70" t="s">
        <v>368</v>
      </c>
      <c r="C849" s="21" t="s">
        <v>366</v>
      </c>
      <c r="D849" s="108">
        <v>600</v>
      </c>
      <c r="E849" s="109">
        <f t="shared" si="53"/>
        <v>263418</v>
      </c>
      <c r="F849" s="109">
        <f t="shared" si="54"/>
        <v>260653.2</v>
      </c>
      <c r="G849" s="109">
        <f t="shared" si="55"/>
        <v>260653.2</v>
      </c>
      <c r="H849" s="109"/>
    </row>
    <row r="850" spans="1:8" ht="30">
      <c r="A850" s="70" t="s">
        <v>585</v>
      </c>
      <c r="B850" s="70" t="s">
        <v>369</v>
      </c>
      <c r="C850" s="21" t="s">
        <v>366</v>
      </c>
      <c r="D850" s="108">
        <v>200</v>
      </c>
      <c r="E850" s="109">
        <f t="shared" si="53"/>
        <v>87806</v>
      </c>
      <c r="F850" s="109">
        <f t="shared" si="54"/>
        <v>86884.400000000009</v>
      </c>
      <c r="G850" s="109">
        <f t="shared" si="55"/>
        <v>86884.400000000009</v>
      </c>
      <c r="H850" s="109"/>
    </row>
    <row r="851" spans="1:8" ht="30">
      <c r="A851" s="70" t="s">
        <v>585</v>
      </c>
      <c r="B851" s="70" t="s">
        <v>370</v>
      </c>
      <c r="C851" s="21" t="s">
        <v>366</v>
      </c>
      <c r="D851" s="108">
        <v>200</v>
      </c>
      <c r="E851" s="109">
        <f t="shared" si="53"/>
        <v>87806</v>
      </c>
      <c r="F851" s="109">
        <f t="shared" si="54"/>
        <v>86884.400000000009</v>
      </c>
      <c r="G851" s="109">
        <f t="shared" si="55"/>
        <v>86884.400000000009</v>
      </c>
      <c r="H851" s="109"/>
    </row>
    <row r="852" spans="1:8" ht="30">
      <c r="A852" s="70" t="s">
        <v>585</v>
      </c>
      <c r="B852" s="70" t="s">
        <v>371</v>
      </c>
      <c r="C852" s="21" t="s">
        <v>366</v>
      </c>
      <c r="D852" s="108">
        <v>260</v>
      </c>
      <c r="E852" s="109">
        <f t="shared" si="53"/>
        <v>114147.79999999999</v>
      </c>
      <c r="F852" s="109">
        <f t="shared" si="54"/>
        <v>112949.72</v>
      </c>
      <c r="G852" s="109">
        <f t="shared" si="55"/>
        <v>112949.72</v>
      </c>
      <c r="H852" s="109"/>
    </row>
    <row r="853" spans="1:8" ht="30">
      <c r="A853" s="70" t="s">
        <v>585</v>
      </c>
      <c r="B853" s="70" t="s">
        <v>372</v>
      </c>
      <c r="C853" s="21" t="s">
        <v>366</v>
      </c>
      <c r="D853" s="108">
        <v>3580</v>
      </c>
      <c r="E853" s="109">
        <f t="shared" si="53"/>
        <v>1571727.4</v>
      </c>
      <c r="F853" s="109">
        <f t="shared" si="54"/>
        <v>1555230.76</v>
      </c>
      <c r="G853" s="109">
        <f t="shared" si="55"/>
        <v>1555230.76</v>
      </c>
      <c r="H853" s="109"/>
    </row>
    <row r="854" spans="1:8" ht="30">
      <c r="A854" s="70" t="s">
        <v>585</v>
      </c>
      <c r="B854" s="70" t="s">
        <v>373</v>
      </c>
      <c r="C854" s="21" t="s">
        <v>366</v>
      </c>
      <c r="D854" s="108">
        <v>200</v>
      </c>
      <c r="E854" s="109">
        <f t="shared" si="53"/>
        <v>87806</v>
      </c>
      <c r="F854" s="109">
        <f t="shared" si="54"/>
        <v>86884.400000000009</v>
      </c>
      <c r="G854" s="109">
        <f t="shared" si="55"/>
        <v>86884.400000000009</v>
      </c>
      <c r="H854" s="109"/>
    </row>
    <row r="855" spans="1:8" ht="30">
      <c r="A855" s="70" t="s">
        <v>585</v>
      </c>
      <c r="B855" s="70" t="s">
        <v>374</v>
      </c>
      <c r="C855" s="21" t="s">
        <v>366</v>
      </c>
      <c r="D855" s="108">
        <v>900</v>
      </c>
      <c r="E855" s="109">
        <f t="shared" si="53"/>
        <v>395127</v>
      </c>
      <c r="F855" s="109">
        <f t="shared" si="54"/>
        <v>390979.80000000005</v>
      </c>
      <c r="G855" s="109">
        <f t="shared" si="55"/>
        <v>390979.80000000005</v>
      </c>
      <c r="H855" s="109"/>
    </row>
    <row r="856" spans="1:8" ht="30">
      <c r="A856" s="70" t="s">
        <v>585</v>
      </c>
      <c r="B856" s="70" t="s">
        <v>375</v>
      </c>
      <c r="C856" s="21" t="s">
        <v>366</v>
      </c>
      <c r="D856" s="108">
        <v>900</v>
      </c>
      <c r="E856" s="109">
        <f t="shared" si="53"/>
        <v>395127</v>
      </c>
      <c r="F856" s="109">
        <f t="shared" si="54"/>
        <v>390979.80000000005</v>
      </c>
      <c r="G856" s="109">
        <f t="shared" si="55"/>
        <v>390979.80000000005</v>
      </c>
      <c r="H856" s="109"/>
    </row>
    <row r="857" spans="1:8" ht="30">
      <c r="A857" s="70" t="s">
        <v>585</v>
      </c>
      <c r="B857" s="70" t="s">
        <v>376</v>
      </c>
      <c r="C857" s="21" t="s">
        <v>366</v>
      </c>
      <c r="D857" s="108">
        <v>410</v>
      </c>
      <c r="E857" s="109">
        <f t="shared" si="53"/>
        <v>180002.3</v>
      </c>
      <c r="F857" s="109">
        <f t="shared" si="54"/>
        <v>178113.02000000002</v>
      </c>
      <c r="G857" s="109">
        <f t="shared" si="55"/>
        <v>178113.02000000002</v>
      </c>
      <c r="H857" s="109"/>
    </row>
    <row r="858" spans="1:8" ht="30">
      <c r="A858" s="70" t="s">
        <v>585</v>
      </c>
      <c r="B858" s="70" t="s">
        <v>377</v>
      </c>
      <c r="C858" s="21" t="s">
        <v>366</v>
      </c>
      <c r="D858" s="108">
        <v>200</v>
      </c>
      <c r="E858" s="109">
        <f t="shared" si="53"/>
        <v>87806</v>
      </c>
      <c r="F858" s="109">
        <f t="shared" si="54"/>
        <v>86884.400000000009</v>
      </c>
      <c r="G858" s="109">
        <f t="shared" si="55"/>
        <v>86884.400000000009</v>
      </c>
      <c r="H858" s="109"/>
    </row>
    <row r="859" spans="1:8" ht="30">
      <c r="A859" s="70" t="s">
        <v>585</v>
      </c>
      <c r="B859" s="70" t="s">
        <v>378</v>
      </c>
      <c r="C859" s="21" t="s">
        <v>366</v>
      </c>
      <c r="D859" s="108">
        <v>1700</v>
      </c>
      <c r="E859" s="109">
        <f t="shared" si="53"/>
        <v>746351</v>
      </c>
      <c r="F859" s="109">
        <f t="shared" si="54"/>
        <v>738517.4</v>
      </c>
      <c r="G859" s="109">
        <f t="shared" si="55"/>
        <v>738517.4</v>
      </c>
      <c r="H859" s="109"/>
    </row>
    <row r="860" spans="1:8" ht="30">
      <c r="A860" s="70" t="s">
        <v>585</v>
      </c>
      <c r="B860" s="70" t="s">
        <v>379</v>
      </c>
      <c r="C860" s="21" t="s">
        <v>366</v>
      </c>
      <c r="D860" s="108">
        <v>1300</v>
      </c>
      <c r="E860" s="109">
        <f t="shared" si="53"/>
        <v>570739</v>
      </c>
      <c r="F860" s="109">
        <f t="shared" si="54"/>
        <v>564748.6</v>
      </c>
      <c r="G860" s="109">
        <f t="shared" si="55"/>
        <v>564748.6</v>
      </c>
      <c r="H860" s="109"/>
    </row>
    <row r="861" spans="1:8" ht="30">
      <c r="A861" s="70" t="s">
        <v>585</v>
      </c>
      <c r="B861" s="70" t="s">
        <v>380</v>
      </c>
      <c r="C861" s="21" t="s">
        <v>366</v>
      </c>
      <c r="D861" s="108">
        <v>1900</v>
      </c>
      <c r="E861" s="109">
        <f t="shared" si="53"/>
        <v>834157</v>
      </c>
      <c r="F861" s="109">
        <f t="shared" si="54"/>
        <v>825401.8</v>
      </c>
      <c r="G861" s="109">
        <f t="shared" si="55"/>
        <v>825401.8</v>
      </c>
      <c r="H861" s="109"/>
    </row>
    <row r="862" spans="1:8" ht="30">
      <c r="A862" s="70" t="s">
        <v>585</v>
      </c>
      <c r="B862" s="70" t="s">
        <v>381</v>
      </c>
      <c r="C862" s="21" t="s">
        <v>366</v>
      </c>
      <c r="D862" s="108">
        <v>100</v>
      </c>
      <c r="E862" s="109">
        <f t="shared" si="53"/>
        <v>43903</v>
      </c>
      <c r="F862" s="109">
        <f t="shared" si="54"/>
        <v>43442.200000000004</v>
      </c>
      <c r="G862" s="109">
        <f t="shared" si="55"/>
        <v>43442.200000000004</v>
      </c>
      <c r="H862" s="109"/>
    </row>
    <row r="863" spans="1:8" ht="30">
      <c r="A863" s="70" t="s">
        <v>585</v>
      </c>
      <c r="B863" s="70" t="s">
        <v>382</v>
      </c>
      <c r="C863" s="21" t="s">
        <v>366</v>
      </c>
      <c r="D863" s="108">
        <v>460</v>
      </c>
      <c r="E863" s="109">
        <f t="shared" si="53"/>
        <v>201953.8</v>
      </c>
      <c r="F863" s="109">
        <f t="shared" si="54"/>
        <v>199834.12000000002</v>
      </c>
      <c r="G863" s="109">
        <f t="shared" si="55"/>
        <v>199834.12000000002</v>
      </c>
      <c r="H863" s="109"/>
    </row>
    <row r="864" spans="1:8" ht="30">
      <c r="A864" s="70" t="s">
        <v>585</v>
      </c>
      <c r="B864" s="70" t="s">
        <v>383</v>
      </c>
      <c r="C864" s="21" t="s">
        <v>366</v>
      </c>
      <c r="D864" s="108">
        <v>600</v>
      </c>
      <c r="E864" s="109">
        <f t="shared" si="53"/>
        <v>263418</v>
      </c>
      <c r="F864" s="109">
        <f t="shared" si="54"/>
        <v>260653.2</v>
      </c>
      <c r="G864" s="109">
        <f t="shared" si="55"/>
        <v>260653.2</v>
      </c>
      <c r="H864" s="109"/>
    </row>
    <row r="865" spans="1:8" ht="30">
      <c r="A865" s="70" t="s">
        <v>585</v>
      </c>
      <c r="B865" s="70" t="s">
        <v>384</v>
      </c>
      <c r="C865" s="21" t="s">
        <v>366</v>
      </c>
      <c r="D865" s="108">
        <v>200</v>
      </c>
      <c r="E865" s="109">
        <f t="shared" si="53"/>
        <v>87806</v>
      </c>
      <c r="F865" s="109">
        <f t="shared" si="54"/>
        <v>86884.400000000009</v>
      </c>
      <c r="G865" s="109">
        <f t="shared" si="55"/>
        <v>86884.400000000009</v>
      </c>
      <c r="H865" s="109"/>
    </row>
    <row r="866" spans="1:8" ht="30">
      <c r="A866" s="70" t="s">
        <v>585</v>
      </c>
      <c r="B866" s="70" t="s">
        <v>385</v>
      </c>
      <c r="C866" s="21" t="s">
        <v>366</v>
      </c>
      <c r="D866" s="108">
        <v>350</v>
      </c>
      <c r="E866" s="109">
        <f t="shared" si="53"/>
        <v>153660.5</v>
      </c>
      <c r="F866" s="109">
        <f t="shared" si="54"/>
        <v>152047.70000000001</v>
      </c>
      <c r="G866" s="109">
        <f t="shared" si="55"/>
        <v>152047.70000000001</v>
      </c>
      <c r="H866" s="109"/>
    </row>
    <row r="867" spans="1:8" ht="30">
      <c r="A867" s="70" t="s">
        <v>585</v>
      </c>
      <c r="B867" s="70" t="s">
        <v>386</v>
      </c>
      <c r="C867" s="21" t="s">
        <v>366</v>
      </c>
      <c r="D867" s="108">
        <v>900</v>
      </c>
      <c r="E867" s="109">
        <f t="shared" si="53"/>
        <v>395127</v>
      </c>
      <c r="F867" s="109">
        <f t="shared" si="54"/>
        <v>390979.80000000005</v>
      </c>
      <c r="G867" s="109">
        <f t="shared" si="55"/>
        <v>390979.80000000005</v>
      </c>
      <c r="H867" s="109"/>
    </row>
    <row r="868" spans="1:8" ht="30">
      <c r="A868" s="70" t="s">
        <v>585</v>
      </c>
      <c r="B868" s="70" t="s">
        <v>387</v>
      </c>
      <c r="C868" s="21" t="s">
        <v>366</v>
      </c>
      <c r="D868" s="108">
        <v>900</v>
      </c>
      <c r="E868" s="109">
        <f t="shared" si="53"/>
        <v>395127</v>
      </c>
      <c r="F868" s="109">
        <f t="shared" si="54"/>
        <v>390979.80000000005</v>
      </c>
      <c r="G868" s="109">
        <f t="shared" si="55"/>
        <v>390979.80000000005</v>
      </c>
      <c r="H868" s="109"/>
    </row>
    <row r="869" spans="1:8" ht="30">
      <c r="A869" s="70" t="s">
        <v>585</v>
      </c>
      <c r="B869" s="70" t="s">
        <v>388</v>
      </c>
      <c r="C869" s="21" t="s">
        <v>366</v>
      </c>
      <c r="D869" s="108">
        <v>900</v>
      </c>
      <c r="E869" s="109">
        <f t="shared" si="53"/>
        <v>395127</v>
      </c>
      <c r="F869" s="109">
        <f t="shared" si="54"/>
        <v>390979.80000000005</v>
      </c>
      <c r="G869" s="109">
        <f t="shared" si="55"/>
        <v>390979.80000000005</v>
      </c>
      <c r="H869" s="109"/>
    </row>
    <row r="870" spans="1:8" ht="30">
      <c r="A870" s="70" t="s">
        <v>585</v>
      </c>
      <c r="B870" s="70" t="s">
        <v>389</v>
      </c>
      <c r="C870" s="21" t="s">
        <v>366</v>
      </c>
      <c r="D870" s="108">
        <v>2700</v>
      </c>
      <c r="E870" s="109">
        <f t="shared" si="53"/>
        <v>1185381</v>
      </c>
      <c r="F870" s="109">
        <f t="shared" si="54"/>
        <v>1172939.4000000001</v>
      </c>
      <c r="G870" s="109">
        <f t="shared" si="55"/>
        <v>1172939.4000000001</v>
      </c>
      <c r="H870" s="109"/>
    </row>
    <row r="871" spans="1:8" ht="30">
      <c r="A871" s="70" t="s">
        <v>585</v>
      </c>
      <c r="B871" s="70" t="s">
        <v>390</v>
      </c>
      <c r="C871" s="21" t="s">
        <v>366</v>
      </c>
      <c r="D871" s="108">
        <v>600</v>
      </c>
      <c r="E871" s="109">
        <f t="shared" si="53"/>
        <v>263418</v>
      </c>
      <c r="F871" s="109">
        <f t="shared" si="54"/>
        <v>260653.2</v>
      </c>
      <c r="G871" s="109">
        <f t="shared" si="55"/>
        <v>260653.2</v>
      </c>
      <c r="H871" s="109"/>
    </row>
    <row r="872" spans="1:8" ht="30">
      <c r="A872" s="70" t="s">
        <v>585</v>
      </c>
      <c r="B872" s="70" t="s">
        <v>391</v>
      </c>
      <c r="C872" s="21" t="s">
        <v>366</v>
      </c>
      <c r="D872" s="108">
        <v>1300</v>
      </c>
      <c r="E872" s="109">
        <f t="shared" si="53"/>
        <v>570739</v>
      </c>
      <c r="F872" s="109">
        <f t="shared" si="54"/>
        <v>564748.6</v>
      </c>
      <c r="G872" s="109">
        <f t="shared" si="55"/>
        <v>564748.6</v>
      </c>
      <c r="H872" s="109"/>
    </row>
    <row r="873" spans="1:8" ht="30">
      <c r="A873" s="70" t="s">
        <v>585</v>
      </c>
      <c r="B873" s="70" t="s">
        <v>392</v>
      </c>
      <c r="C873" s="21" t="s">
        <v>366</v>
      </c>
      <c r="D873" s="108">
        <v>600</v>
      </c>
      <c r="E873" s="109">
        <f t="shared" si="53"/>
        <v>263418</v>
      </c>
      <c r="F873" s="109">
        <f t="shared" si="54"/>
        <v>260653.2</v>
      </c>
      <c r="G873" s="109">
        <f t="shared" si="55"/>
        <v>260653.2</v>
      </c>
      <c r="H873" s="109"/>
    </row>
    <row r="874" spans="1:8" ht="30">
      <c r="A874" s="70" t="s">
        <v>585</v>
      </c>
      <c r="B874" s="70" t="s">
        <v>393</v>
      </c>
      <c r="C874" s="21" t="s">
        <v>366</v>
      </c>
      <c r="D874" s="108">
        <v>600</v>
      </c>
      <c r="E874" s="109">
        <f t="shared" si="53"/>
        <v>263418</v>
      </c>
      <c r="F874" s="109">
        <f t="shared" si="54"/>
        <v>260653.2</v>
      </c>
      <c r="G874" s="109">
        <f t="shared" si="55"/>
        <v>260653.2</v>
      </c>
      <c r="H874" s="109"/>
    </row>
    <row r="875" spans="1:8" ht="30">
      <c r="A875" s="70" t="s">
        <v>585</v>
      </c>
      <c r="B875" s="70" t="s">
        <v>394</v>
      </c>
      <c r="C875" s="21" t="s">
        <v>366</v>
      </c>
      <c r="D875" s="108">
        <v>1620</v>
      </c>
      <c r="E875" s="109">
        <f t="shared" si="53"/>
        <v>711228.6</v>
      </c>
      <c r="F875" s="109">
        <f t="shared" si="54"/>
        <v>703763.64</v>
      </c>
      <c r="G875" s="109">
        <f t="shared" si="55"/>
        <v>703763.64</v>
      </c>
      <c r="H875" s="109"/>
    </row>
    <row r="876" spans="1:8" ht="30">
      <c r="A876" s="70" t="s">
        <v>585</v>
      </c>
      <c r="B876" s="70" t="s">
        <v>395</v>
      </c>
      <c r="C876" s="21" t="s">
        <v>366</v>
      </c>
      <c r="D876" s="108">
        <v>900</v>
      </c>
      <c r="E876" s="109">
        <f t="shared" si="53"/>
        <v>395127</v>
      </c>
      <c r="F876" s="109">
        <f t="shared" si="54"/>
        <v>390979.80000000005</v>
      </c>
      <c r="G876" s="109">
        <f t="shared" si="55"/>
        <v>390979.80000000005</v>
      </c>
      <c r="H876" s="109"/>
    </row>
    <row r="877" spans="1:8" ht="30">
      <c r="A877" s="70" t="s">
        <v>585</v>
      </c>
      <c r="B877" s="70" t="s">
        <v>396</v>
      </c>
      <c r="C877" s="21" t="s">
        <v>366</v>
      </c>
      <c r="D877" s="108">
        <v>1700</v>
      </c>
      <c r="E877" s="109">
        <f t="shared" si="53"/>
        <v>746351</v>
      </c>
      <c r="F877" s="109">
        <f t="shared" si="54"/>
        <v>738517.4</v>
      </c>
      <c r="G877" s="109">
        <f t="shared" si="55"/>
        <v>738517.4</v>
      </c>
      <c r="H877" s="109"/>
    </row>
    <row r="878" spans="1:8" ht="30">
      <c r="A878" s="70" t="s">
        <v>585</v>
      </c>
      <c r="B878" s="70" t="s">
        <v>397</v>
      </c>
      <c r="C878" s="21" t="s">
        <v>366</v>
      </c>
      <c r="D878" s="108">
        <v>200</v>
      </c>
      <c r="E878" s="109">
        <f t="shared" si="53"/>
        <v>87806</v>
      </c>
      <c r="F878" s="109">
        <f t="shared" si="54"/>
        <v>86884.400000000009</v>
      </c>
      <c r="G878" s="109">
        <f t="shared" si="55"/>
        <v>86884.400000000009</v>
      </c>
      <c r="H878" s="109"/>
    </row>
    <row r="879" spans="1:8" ht="30">
      <c r="A879" s="70" t="s">
        <v>585</v>
      </c>
      <c r="B879" s="70" t="s">
        <v>398</v>
      </c>
      <c r="C879" s="21" t="s">
        <v>366</v>
      </c>
      <c r="D879" s="108">
        <v>600</v>
      </c>
      <c r="E879" s="109">
        <f t="shared" si="53"/>
        <v>263418</v>
      </c>
      <c r="F879" s="109">
        <f t="shared" si="54"/>
        <v>260653.2</v>
      </c>
      <c r="G879" s="109">
        <f t="shared" si="55"/>
        <v>260653.2</v>
      </c>
      <c r="H879" s="109"/>
    </row>
    <row r="880" spans="1:8" ht="30">
      <c r="A880" s="70" t="s">
        <v>585</v>
      </c>
      <c r="B880" s="70" t="s">
        <v>399</v>
      </c>
      <c r="C880" s="21" t="s">
        <v>366</v>
      </c>
      <c r="D880" s="108">
        <v>900</v>
      </c>
      <c r="E880" s="109">
        <f t="shared" si="53"/>
        <v>395127</v>
      </c>
      <c r="F880" s="109">
        <f t="shared" si="54"/>
        <v>390979.80000000005</v>
      </c>
      <c r="G880" s="109">
        <f t="shared" si="55"/>
        <v>390979.80000000005</v>
      </c>
      <c r="H880" s="109"/>
    </row>
    <row r="881" spans="1:8" ht="30">
      <c r="A881" s="70" t="s">
        <v>585</v>
      </c>
      <c r="B881" s="70" t="s">
        <v>400</v>
      </c>
      <c r="C881" s="21" t="s">
        <v>366</v>
      </c>
      <c r="D881" s="108">
        <v>900</v>
      </c>
      <c r="E881" s="109">
        <f t="shared" si="53"/>
        <v>395127</v>
      </c>
      <c r="F881" s="109">
        <f t="shared" si="54"/>
        <v>390979.80000000005</v>
      </c>
      <c r="G881" s="109">
        <f t="shared" si="55"/>
        <v>390979.80000000005</v>
      </c>
      <c r="H881" s="109"/>
    </row>
    <row r="882" spans="1:8" ht="30">
      <c r="A882" s="70" t="s">
        <v>585</v>
      </c>
      <c r="B882" s="70" t="s">
        <v>401</v>
      </c>
      <c r="C882" s="21" t="s">
        <v>366</v>
      </c>
      <c r="D882" s="108">
        <v>600</v>
      </c>
      <c r="E882" s="109">
        <f t="shared" si="53"/>
        <v>263418</v>
      </c>
      <c r="F882" s="109">
        <f t="shared" si="54"/>
        <v>260653.2</v>
      </c>
      <c r="G882" s="109">
        <f t="shared" si="55"/>
        <v>260653.2</v>
      </c>
      <c r="H882" s="109"/>
    </row>
    <row r="883" spans="1:8" ht="30">
      <c r="A883" s="70" t="s">
        <v>585</v>
      </c>
      <c r="B883" s="70" t="s">
        <v>402</v>
      </c>
      <c r="C883" s="21" t="s">
        <v>366</v>
      </c>
      <c r="D883" s="108">
        <v>300</v>
      </c>
      <c r="E883" s="109">
        <f t="shared" si="53"/>
        <v>131709</v>
      </c>
      <c r="F883" s="109">
        <f t="shared" si="54"/>
        <v>130326.6</v>
      </c>
      <c r="G883" s="109">
        <f t="shared" si="55"/>
        <v>130326.6</v>
      </c>
      <c r="H883" s="109"/>
    </row>
    <row r="884" spans="1:8" ht="30">
      <c r="A884" s="70" t="s">
        <v>585</v>
      </c>
      <c r="B884" s="70" t="s">
        <v>403</v>
      </c>
      <c r="C884" s="21" t="s">
        <v>366</v>
      </c>
      <c r="D884" s="108">
        <v>600</v>
      </c>
      <c r="E884" s="109">
        <f t="shared" si="53"/>
        <v>263418</v>
      </c>
      <c r="F884" s="109">
        <f t="shared" si="54"/>
        <v>260653.2</v>
      </c>
      <c r="G884" s="109">
        <f t="shared" si="55"/>
        <v>260653.2</v>
      </c>
      <c r="H884" s="109"/>
    </row>
    <row r="885" spans="1:8" ht="30">
      <c r="A885" s="70" t="s">
        <v>585</v>
      </c>
      <c r="B885" s="70" t="s">
        <v>404</v>
      </c>
      <c r="C885" s="21" t="s">
        <v>366</v>
      </c>
      <c r="D885" s="108">
        <v>1300</v>
      </c>
      <c r="E885" s="109">
        <f t="shared" si="53"/>
        <v>570739</v>
      </c>
      <c r="F885" s="109">
        <f t="shared" si="54"/>
        <v>564748.6</v>
      </c>
      <c r="G885" s="109">
        <f t="shared" si="55"/>
        <v>564748.6</v>
      </c>
      <c r="H885" s="109"/>
    </row>
    <row r="886" spans="1:8" ht="30">
      <c r="A886" s="70" t="s">
        <v>585</v>
      </c>
      <c r="B886" s="70" t="s">
        <v>405</v>
      </c>
      <c r="C886" s="21" t="s">
        <v>366</v>
      </c>
      <c r="D886" s="108">
        <v>560</v>
      </c>
      <c r="E886" s="109">
        <f t="shared" si="53"/>
        <v>245856.8</v>
      </c>
      <c r="F886" s="109">
        <f t="shared" si="54"/>
        <v>243276.32</v>
      </c>
      <c r="G886" s="109">
        <f t="shared" si="55"/>
        <v>243276.32</v>
      </c>
      <c r="H886" s="109"/>
    </row>
    <row r="887" spans="1:8" ht="30">
      <c r="A887" s="70" t="s">
        <v>585</v>
      </c>
      <c r="B887" s="70" t="s">
        <v>406</v>
      </c>
      <c r="C887" s="21" t="s">
        <v>366</v>
      </c>
      <c r="D887" s="108">
        <v>200</v>
      </c>
      <c r="E887" s="109">
        <f t="shared" si="53"/>
        <v>87806</v>
      </c>
      <c r="F887" s="109">
        <f t="shared" si="54"/>
        <v>86884.400000000009</v>
      </c>
      <c r="G887" s="109">
        <f t="shared" si="55"/>
        <v>86884.400000000009</v>
      </c>
      <c r="H887" s="109"/>
    </row>
    <row r="888" spans="1:8" ht="30">
      <c r="A888" s="70" t="s">
        <v>585</v>
      </c>
      <c r="B888" s="70" t="s">
        <v>407</v>
      </c>
      <c r="C888" s="21" t="s">
        <v>366</v>
      </c>
      <c r="D888" s="108">
        <v>200</v>
      </c>
      <c r="E888" s="109">
        <f t="shared" si="53"/>
        <v>87806</v>
      </c>
      <c r="F888" s="109">
        <f t="shared" si="54"/>
        <v>86884.400000000009</v>
      </c>
      <c r="G888" s="109">
        <f t="shared" si="55"/>
        <v>86884.400000000009</v>
      </c>
      <c r="H888" s="109"/>
    </row>
    <row r="889" spans="1:8" ht="30">
      <c r="A889" s="70" t="s">
        <v>585</v>
      </c>
      <c r="B889" s="70" t="s">
        <v>408</v>
      </c>
      <c r="C889" s="21" t="s">
        <v>366</v>
      </c>
      <c r="D889" s="108">
        <v>300</v>
      </c>
      <c r="E889" s="109">
        <f t="shared" si="53"/>
        <v>131709</v>
      </c>
      <c r="F889" s="109">
        <f t="shared" si="54"/>
        <v>130326.6</v>
      </c>
      <c r="G889" s="109">
        <f t="shared" si="55"/>
        <v>130326.6</v>
      </c>
      <c r="H889" s="109"/>
    </row>
    <row r="890" spans="1:8" ht="30">
      <c r="A890" s="70" t="s">
        <v>585</v>
      </c>
      <c r="B890" s="70" t="s">
        <v>409</v>
      </c>
      <c r="C890" s="21" t="s">
        <v>366</v>
      </c>
      <c r="D890" s="108">
        <v>1220</v>
      </c>
      <c r="E890" s="109">
        <f t="shared" si="53"/>
        <v>535616.6</v>
      </c>
      <c r="F890" s="109">
        <f t="shared" si="54"/>
        <v>529994.84000000008</v>
      </c>
      <c r="G890" s="109">
        <f t="shared" si="55"/>
        <v>529994.84000000008</v>
      </c>
      <c r="H890" s="109"/>
    </row>
    <row r="891" spans="1:8" ht="30">
      <c r="A891" s="70" t="s">
        <v>585</v>
      </c>
      <c r="B891" s="70" t="s">
        <v>410</v>
      </c>
      <c r="C891" s="21" t="s">
        <v>366</v>
      </c>
      <c r="D891" s="108">
        <v>900</v>
      </c>
      <c r="E891" s="109">
        <f t="shared" si="53"/>
        <v>395127</v>
      </c>
      <c r="F891" s="109">
        <f t="shared" si="54"/>
        <v>390979.80000000005</v>
      </c>
      <c r="G891" s="109">
        <f t="shared" si="55"/>
        <v>390979.80000000005</v>
      </c>
      <c r="H891" s="109"/>
    </row>
    <row r="892" spans="1:8" ht="30">
      <c r="A892" s="70" t="s">
        <v>585</v>
      </c>
      <c r="B892" s="70" t="s">
        <v>411</v>
      </c>
      <c r="C892" s="21" t="s">
        <v>366</v>
      </c>
      <c r="D892" s="108">
        <v>600</v>
      </c>
      <c r="E892" s="109">
        <f t="shared" si="53"/>
        <v>263418</v>
      </c>
      <c r="F892" s="109">
        <f t="shared" si="54"/>
        <v>260653.2</v>
      </c>
      <c r="G892" s="109">
        <f t="shared" si="55"/>
        <v>260653.2</v>
      </c>
      <c r="H892" s="109"/>
    </row>
    <row r="893" spans="1:8" ht="30">
      <c r="A893" s="70" t="s">
        <v>585</v>
      </c>
      <c r="B893" s="70" t="s">
        <v>412</v>
      </c>
      <c r="C893" s="21" t="s">
        <v>366</v>
      </c>
      <c r="D893" s="108">
        <v>900</v>
      </c>
      <c r="E893" s="109">
        <f t="shared" si="53"/>
        <v>395127</v>
      </c>
      <c r="F893" s="109">
        <f t="shared" si="54"/>
        <v>390979.80000000005</v>
      </c>
      <c r="G893" s="109">
        <f t="shared" si="55"/>
        <v>390979.80000000005</v>
      </c>
      <c r="H893" s="109"/>
    </row>
    <row r="894" spans="1:8" ht="30">
      <c r="A894" s="70" t="s">
        <v>585</v>
      </c>
      <c r="B894" s="70" t="s">
        <v>413</v>
      </c>
      <c r="C894" s="21" t="s">
        <v>366</v>
      </c>
      <c r="D894" s="108">
        <v>900</v>
      </c>
      <c r="E894" s="109">
        <f t="shared" si="53"/>
        <v>395127</v>
      </c>
      <c r="F894" s="109">
        <f t="shared" si="54"/>
        <v>390979.80000000005</v>
      </c>
      <c r="G894" s="109">
        <f t="shared" si="55"/>
        <v>390979.80000000005</v>
      </c>
      <c r="H894" s="109"/>
    </row>
    <row r="895" spans="1:8" ht="30">
      <c r="A895" s="70" t="s">
        <v>585</v>
      </c>
      <c r="B895" s="70" t="s">
        <v>414</v>
      </c>
      <c r="C895" s="21" t="s">
        <v>366</v>
      </c>
      <c r="D895" s="108">
        <v>200</v>
      </c>
      <c r="E895" s="109">
        <f t="shared" si="53"/>
        <v>87806</v>
      </c>
      <c r="F895" s="109">
        <f t="shared" si="54"/>
        <v>86884.400000000009</v>
      </c>
      <c r="G895" s="109">
        <f t="shared" si="55"/>
        <v>86884.400000000009</v>
      </c>
      <c r="H895" s="109"/>
    </row>
    <row r="896" spans="1:8" ht="30">
      <c r="A896" s="70" t="s">
        <v>585</v>
      </c>
      <c r="B896" s="70" t="s">
        <v>415</v>
      </c>
      <c r="C896" s="21" t="s">
        <v>366</v>
      </c>
      <c r="D896" s="108">
        <v>2000</v>
      </c>
      <c r="E896" s="109">
        <f t="shared" si="53"/>
        <v>878060</v>
      </c>
      <c r="F896" s="109">
        <f t="shared" si="54"/>
        <v>868844</v>
      </c>
      <c r="G896" s="109">
        <f t="shared" si="55"/>
        <v>868844</v>
      </c>
      <c r="H896" s="109"/>
    </row>
    <row r="897" spans="1:8" ht="30">
      <c r="A897" s="70" t="s">
        <v>585</v>
      </c>
      <c r="B897" s="70" t="s">
        <v>416</v>
      </c>
      <c r="C897" s="21" t="s">
        <v>366</v>
      </c>
      <c r="D897" s="108">
        <v>5230</v>
      </c>
      <c r="E897" s="109">
        <f t="shared" si="53"/>
        <v>2296126.9</v>
      </c>
      <c r="F897" s="109">
        <f t="shared" si="54"/>
        <v>2272027.06</v>
      </c>
      <c r="G897" s="109">
        <f t="shared" si="55"/>
        <v>2272027.06</v>
      </c>
      <c r="H897" s="109"/>
    </row>
    <row r="898" spans="1:8" ht="30">
      <c r="A898" s="70" t="s">
        <v>585</v>
      </c>
      <c r="B898" s="70" t="s">
        <v>417</v>
      </c>
      <c r="C898" s="21" t="s">
        <v>366</v>
      </c>
      <c r="D898" s="108">
        <v>1600</v>
      </c>
      <c r="E898" s="109">
        <f t="shared" si="53"/>
        <v>702448</v>
      </c>
      <c r="F898" s="109">
        <f t="shared" si="54"/>
        <v>695075.20000000007</v>
      </c>
      <c r="G898" s="109">
        <f t="shared" si="55"/>
        <v>695075.20000000007</v>
      </c>
      <c r="H898" s="109"/>
    </row>
    <row r="899" spans="1:8" ht="30">
      <c r="A899" s="70" t="s">
        <v>585</v>
      </c>
      <c r="B899" s="70" t="s">
        <v>418</v>
      </c>
      <c r="C899" s="21" t="s">
        <v>366</v>
      </c>
      <c r="D899" s="108">
        <v>200</v>
      </c>
      <c r="E899" s="109">
        <f t="shared" si="53"/>
        <v>87806</v>
      </c>
      <c r="F899" s="109">
        <f t="shared" si="54"/>
        <v>86884.400000000009</v>
      </c>
      <c r="G899" s="109">
        <f t="shared" si="55"/>
        <v>86884.400000000009</v>
      </c>
      <c r="H899" s="109"/>
    </row>
    <row r="900" spans="1:8" ht="30">
      <c r="A900" s="70" t="s">
        <v>585</v>
      </c>
      <c r="B900" s="70" t="s">
        <v>419</v>
      </c>
      <c r="C900" s="21" t="s">
        <v>366</v>
      </c>
      <c r="D900" s="108">
        <v>600</v>
      </c>
      <c r="E900" s="109">
        <f t="shared" si="53"/>
        <v>263418</v>
      </c>
      <c r="F900" s="109">
        <f t="shared" si="54"/>
        <v>260653.2</v>
      </c>
      <c r="G900" s="109">
        <f t="shared" si="55"/>
        <v>260653.2</v>
      </c>
      <c r="H900" s="109"/>
    </row>
    <row r="901" spans="1:8" ht="30">
      <c r="A901" s="70" t="s">
        <v>585</v>
      </c>
      <c r="B901" s="70" t="s">
        <v>420</v>
      </c>
      <c r="C901" s="21" t="s">
        <v>366</v>
      </c>
      <c r="D901" s="108">
        <v>900</v>
      </c>
      <c r="E901" s="109">
        <f t="shared" si="53"/>
        <v>395127</v>
      </c>
      <c r="F901" s="109">
        <f t="shared" si="54"/>
        <v>390979.80000000005</v>
      </c>
      <c r="G901" s="109">
        <f t="shared" si="55"/>
        <v>390979.80000000005</v>
      </c>
      <c r="H901" s="109"/>
    </row>
    <row r="902" spans="1:8" ht="30">
      <c r="A902" s="70" t="s">
        <v>585</v>
      </c>
      <c r="B902" s="70" t="s">
        <v>421</v>
      </c>
      <c r="C902" s="21" t="s">
        <v>366</v>
      </c>
      <c r="D902" s="108">
        <v>2060</v>
      </c>
      <c r="E902" s="109">
        <f t="shared" si="53"/>
        <v>904401.79999999993</v>
      </c>
      <c r="F902" s="109">
        <f t="shared" si="54"/>
        <v>894909.32000000007</v>
      </c>
      <c r="G902" s="109">
        <f t="shared" si="55"/>
        <v>894909.32000000007</v>
      </c>
      <c r="H902" s="109"/>
    </row>
    <row r="903" spans="1:8" ht="30">
      <c r="A903" s="70" t="s">
        <v>585</v>
      </c>
      <c r="B903" s="70" t="s">
        <v>422</v>
      </c>
      <c r="C903" s="21" t="s">
        <v>366</v>
      </c>
      <c r="D903" s="108">
        <v>900</v>
      </c>
      <c r="E903" s="109">
        <f t="shared" si="53"/>
        <v>395127</v>
      </c>
      <c r="F903" s="109">
        <f t="shared" si="54"/>
        <v>390979.80000000005</v>
      </c>
      <c r="G903" s="109">
        <f t="shared" si="55"/>
        <v>390979.80000000005</v>
      </c>
      <c r="H903" s="109"/>
    </row>
    <row r="904" spans="1:8" ht="30">
      <c r="A904" s="70" t="s">
        <v>585</v>
      </c>
      <c r="B904" s="70" t="s">
        <v>423</v>
      </c>
      <c r="C904" s="21" t="s">
        <v>366</v>
      </c>
      <c r="D904" s="108">
        <v>1700</v>
      </c>
      <c r="E904" s="109">
        <f t="shared" si="53"/>
        <v>746351</v>
      </c>
      <c r="F904" s="109">
        <f t="shared" si="54"/>
        <v>738517.4</v>
      </c>
      <c r="G904" s="109">
        <f t="shared" si="55"/>
        <v>738517.4</v>
      </c>
      <c r="H904" s="109"/>
    </row>
    <row r="905" spans="1:8" ht="30">
      <c r="A905" s="70" t="s">
        <v>585</v>
      </c>
      <c r="B905" s="70" t="s">
        <v>424</v>
      </c>
      <c r="C905" s="21" t="s">
        <v>366</v>
      </c>
      <c r="D905" s="108">
        <v>900</v>
      </c>
      <c r="E905" s="109">
        <f t="shared" si="53"/>
        <v>395127</v>
      </c>
      <c r="F905" s="109">
        <f t="shared" si="54"/>
        <v>390979.80000000005</v>
      </c>
      <c r="G905" s="109">
        <f t="shared" si="55"/>
        <v>390979.80000000005</v>
      </c>
      <c r="H905" s="109"/>
    </row>
    <row r="906" spans="1:8" ht="30">
      <c r="A906" s="70" t="s">
        <v>585</v>
      </c>
      <c r="B906" s="70" t="s">
        <v>425</v>
      </c>
      <c r="C906" s="21" t="s">
        <v>366</v>
      </c>
      <c r="D906" s="108">
        <v>200</v>
      </c>
      <c r="E906" s="109">
        <f t="shared" si="53"/>
        <v>87806</v>
      </c>
      <c r="F906" s="109">
        <f t="shared" si="54"/>
        <v>86884.400000000009</v>
      </c>
      <c r="G906" s="109">
        <f t="shared" si="55"/>
        <v>86884.400000000009</v>
      </c>
      <c r="H906" s="109"/>
    </row>
    <row r="907" spans="1:8" ht="30">
      <c r="A907" s="70" t="s">
        <v>585</v>
      </c>
      <c r="B907" s="70" t="s">
        <v>426</v>
      </c>
      <c r="C907" s="21" t="s">
        <v>366</v>
      </c>
      <c r="D907" s="108">
        <v>1200</v>
      </c>
      <c r="E907" s="109">
        <f t="shared" si="53"/>
        <v>526836</v>
      </c>
      <c r="F907" s="109">
        <f t="shared" si="54"/>
        <v>521306.4</v>
      </c>
      <c r="G907" s="109">
        <f t="shared" si="55"/>
        <v>521306.4</v>
      </c>
      <c r="H907" s="109"/>
    </row>
    <row r="908" spans="1:8" ht="30">
      <c r="A908" s="70" t="s">
        <v>585</v>
      </c>
      <c r="B908" s="70" t="s">
        <v>427</v>
      </c>
      <c r="C908" s="21" t="s">
        <v>366</v>
      </c>
      <c r="D908" s="108">
        <v>200</v>
      </c>
      <c r="E908" s="109">
        <f t="shared" si="53"/>
        <v>87806</v>
      </c>
      <c r="F908" s="109">
        <f t="shared" si="54"/>
        <v>86884.400000000009</v>
      </c>
      <c r="G908" s="109">
        <f t="shared" si="55"/>
        <v>86884.400000000009</v>
      </c>
      <c r="H908" s="109"/>
    </row>
    <row r="909" spans="1:8" ht="30">
      <c r="A909" s="70" t="s">
        <v>585</v>
      </c>
      <c r="B909" s="70" t="s">
        <v>428</v>
      </c>
      <c r="C909" s="21" t="s">
        <v>366</v>
      </c>
      <c r="D909" s="108">
        <v>1700</v>
      </c>
      <c r="E909" s="109">
        <f t="shared" si="53"/>
        <v>746351</v>
      </c>
      <c r="F909" s="109">
        <f t="shared" si="54"/>
        <v>738517.4</v>
      </c>
      <c r="G909" s="109">
        <f t="shared" si="55"/>
        <v>738517.4</v>
      </c>
      <c r="H909" s="109"/>
    </row>
    <row r="910" spans="1:8" ht="30">
      <c r="A910" s="70" t="s">
        <v>585</v>
      </c>
      <c r="B910" s="70" t="s">
        <v>429</v>
      </c>
      <c r="C910" s="21" t="s">
        <v>366</v>
      </c>
      <c r="D910" s="108">
        <v>1050</v>
      </c>
      <c r="E910" s="109">
        <f t="shared" si="53"/>
        <v>460981.5</v>
      </c>
      <c r="F910" s="109">
        <f t="shared" si="54"/>
        <v>456143.10000000003</v>
      </c>
      <c r="G910" s="109">
        <f t="shared" si="55"/>
        <v>456143.10000000003</v>
      </c>
      <c r="H910" s="109"/>
    </row>
    <row r="911" spans="1:8" ht="30">
      <c r="A911" s="70" t="s">
        <v>585</v>
      </c>
      <c r="B911" s="70" t="s">
        <v>430</v>
      </c>
      <c r="C911" s="21" t="s">
        <v>366</v>
      </c>
      <c r="D911" s="108">
        <v>2000</v>
      </c>
      <c r="E911" s="109">
        <f t="shared" si="53"/>
        <v>878060</v>
      </c>
      <c r="F911" s="109">
        <f t="shared" si="54"/>
        <v>868844</v>
      </c>
      <c r="G911" s="109">
        <f t="shared" si="55"/>
        <v>868844</v>
      </c>
      <c r="H911" s="109"/>
    </row>
    <row r="912" spans="1:8" ht="30">
      <c r="A912" s="70" t="s">
        <v>585</v>
      </c>
      <c r="B912" s="70" t="s">
        <v>431</v>
      </c>
      <c r="C912" s="21" t="s">
        <v>366</v>
      </c>
      <c r="D912" s="108">
        <v>900</v>
      </c>
      <c r="E912" s="109">
        <f t="shared" ref="E912:E975" si="56">D912*439.03</f>
        <v>395127</v>
      </c>
      <c r="F912" s="109">
        <f t="shared" ref="F912:F975" si="57">D912*434.422</f>
        <v>390979.80000000005</v>
      </c>
      <c r="G912" s="109">
        <f t="shared" ref="G912:G975" si="58">D912*434.422</f>
        <v>390979.80000000005</v>
      </c>
      <c r="H912" s="109"/>
    </row>
    <row r="913" spans="1:8" ht="30">
      <c r="A913" s="70" t="s">
        <v>585</v>
      </c>
      <c r="B913" s="70" t="s">
        <v>432</v>
      </c>
      <c r="C913" s="21" t="s">
        <v>366</v>
      </c>
      <c r="D913" s="108">
        <v>200</v>
      </c>
      <c r="E913" s="109">
        <f t="shared" si="56"/>
        <v>87806</v>
      </c>
      <c r="F913" s="109">
        <f t="shared" si="57"/>
        <v>86884.400000000009</v>
      </c>
      <c r="G913" s="109">
        <f t="shared" si="58"/>
        <v>86884.400000000009</v>
      </c>
      <c r="H913" s="109"/>
    </row>
    <row r="914" spans="1:8" ht="30">
      <c r="A914" s="70" t="s">
        <v>585</v>
      </c>
      <c r="B914" s="70" t="s">
        <v>433</v>
      </c>
      <c r="C914" s="21" t="s">
        <v>366</v>
      </c>
      <c r="D914" s="108">
        <v>1730</v>
      </c>
      <c r="E914" s="109">
        <f t="shared" si="56"/>
        <v>759521.89999999991</v>
      </c>
      <c r="F914" s="109">
        <f t="shared" si="57"/>
        <v>751550.06</v>
      </c>
      <c r="G914" s="109">
        <f t="shared" si="58"/>
        <v>751550.06</v>
      </c>
      <c r="H914" s="109"/>
    </row>
    <row r="915" spans="1:8" ht="30">
      <c r="A915" s="70" t="s">
        <v>585</v>
      </c>
      <c r="B915" s="70" t="s">
        <v>434</v>
      </c>
      <c r="C915" s="21" t="s">
        <v>366</v>
      </c>
      <c r="D915" s="108">
        <v>1200</v>
      </c>
      <c r="E915" s="109">
        <f t="shared" si="56"/>
        <v>526836</v>
      </c>
      <c r="F915" s="109">
        <f t="shared" si="57"/>
        <v>521306.4</v>
      </c>
      <c r="G915" s="109">
        <f t="shared" si="58"/>
        <v>521306.4</v>
      </c>
      <c r="H915" s="109"/>
    </row>
    <row r="916" spans="1:8" ht="30">
      <c r="A916" s="70" t="s">
        <v>585</v>
      </c>
      <c r="B916" s="70" t="s">
        <v>435</v>
      </c>
      <c r="C916" s="21" t="s">
        <v>366</v>
      </c>
      <c r="D916" s="108">
        <v>900</v>
      </c>
      <c r="E916" s="109">
        <f t="shared" si="56"/>
        <v>395127</v>
      </c>
      <c r="F916" s="109">
        <f t="shared" si="57"/>
        <v>390979.80000000005</v>
      </c>
      <c r="G916" s="109">
        <f t="shared" si="58"/>
        <v>390979.80000000005</v>
      </c>
      <c r="H916" s="109"/>
    </row>
    <row r="917" spans="1:8" ht="30">
      <c r="A917" s="70" t="s">
        <v>585</v>
      </c>
      <c r="B917" s="70" t="s">
        <v>436</v>
      </c>
      <c r="C917" s="21" t="s">
        <v>366</v>
      </c>
      <c r="D917" s="108">
        <v>2000</v>
      </c>
      <c r="E917" s="109">
        <f t="shared" si="56"/>
        <v>878060</v>
      </c>
      <c r="F917" s="109">
        <f t="shared" si="57"/>
        <v>868844</v>
      </c>
      <c r="G917" s="109">
        <f t="shared" si="58"/>
        <v>868844</v>
      </c>
      <c r="H917" s="109"/>
    </row>
    <row r="918" spans="1:8" ht="30">
      <c r="A918" s="70" t="s">
        <v>585</v>
      </c>
      <c r="B918" s="70" t="s">
        <v>437</v>
      </c>
      <c r="C918" s="21" t="s">
        <v>366</v>
      </c>
      <c r="D918" s="108">
        <v>1300</v>
      </c>
      <c r="E918" s="109">
        <f t="shared" si="56"/>
        <v>570739</v>
      </c>
      <c r="F918" s="109">
        <f t="shared" si="57"/>
        <v>564748.6</v>
      </c>
      <c r="G918" s="109">
        <f t="shared" si="58"/>
        <v>564748.6</v>
      </c>
      <c r="H918" s="109"/>
    </row>
    <row r="919" spans="1:8" ht="30">
      <c r="A919" s="70" t="s">
        <v>585</v>
      </c>
      <c r="B919" s="70" t="s">
        <v>438</v>
      </c>
      <c r="C919" s="21" t="s">
        <v>366</v>
      </c>
      <c r="D919" s="108">
        <v>2610</v>
      </c>
      <c r="E919" s="109">
        <f t="shared" si="56"/>
        <v>1145868.2999999998</v>
      </c>
      <c r="F919" s="109">
        <f t="shared" si="57"/>
        <v>1133841.4200000002</v>
      </c>
      <c r="G919" s="109">
        <f t="shared" si="58"/>
        <v>1133841.4200000002</v>
      </c>
      <c r="H919" s="109"/>
    </row>
    <row r="920" spans="1:8" ht="30">
      <c r="A920" s="70" t="s">
        <v>585</v>
      </c>
      <c r="B920" s="70" t="s">
        <v>439</v>
      </c>
      <c r="C920" s="21" t="s">
        <v>366</v>
      </c>
      <c r="D920" s="108">
        <v>1870</v>
      </c>
      <c r="E920" s="109">
        <f t="shared" si="56"/>
        <v>820986.1</v>
      </c>
      <c r="F920" s="109">
        <f t="shared" si="57"/>
        <v>812369.14</v>
      </c>
      <c r="G920" s="109">
        <f t="shared" si="58"/>
        <v>812369.14</v>
      </c>
      <c r="H920" s="109"/>
    </row>
    <row r="921" spans="1:8" ht="30">
      <c r="A921" s="70" t="s">
        <v>585</v>
      </c>
      <c r="B921" s="70" t="s">
        <v>440</v>
      </c>
      <c r="C921" s="21" t="s">
        <v>366</v>
      </c>
      <c r="D921" s="108">
        <v>900</v>
      </c>
      <c r="E921" s="109">
        <f t="shared" si="56"/>
        <v>395127</v>
      </c>
      <c r="F921" s="109">
        <f t="shared" si="57"/>
        <v>390979.80000000005</v>
      </c>
      <c r="G921" s="109">
        <f t="shared" si="58"/>
        <v>390979.80000000005</v>
      </c>
      <c r="H921" s="109"/>
    </row>
    <row r="922" spans="1:8" ht="30">
      <c r="A922" s="70" t="s">
        <v>585</v>
      </c>
      <c r="B922" s="70" t="s">
        <v>441</v>
      </c>
      <c r="C922" s="21" t="s">
        <v>366</v>
      </c>
      <c r="D922" s="108">
        <v>600</v>
      </c>
      <c r="E922" s="109">
        <f t="shared" si="56"/>
        <v>263418</v>
      </c>
      <c r="F922" s="109">
        <f t="shared" si="57"/>
        <v>260653.2</v>
      </c>
      <c r="G922" s="109">
        <f t="shared" si="58"/>
        <v>260653.2</v>
      </c>
      <c r="H922" s="109"/>
    </row>
    <row r="923" spans="1:8" ht="30">
      <c r="A923" s="70" t="s">
        <v>585</v>
      </c>
      <c r="B923" s="70" t="s">
        <v>442</v>
      </c>
      <c r="C923" s="21" t="s">
        <v>366</v>
      </c>
      <c r="D923" s="108">
        <v>900</v>
      </c>
      <c r="E923" s="109">
        <f t="shared" si="56"/>
        <v>395127</v>
      </c>
      <c r="F923" s="109">
        <f t="shared" si="57"/>
        <v>390979.80000000005</v>
      </c>
      <c r="G923" s="109">
        <f t="shared" si="58"/>
        <v>390979.80000000005</v>
      </c>
      <c r="H923" s="109"/>
    </row>
    <row r="924" spans="1:8" ht="30">
      <c r="A924" s="70" t="s">
        <v>585</v>
      </c>
      <c r="B924" s="70" t="s">
        <v>443</v>
      </c>
      <c r="C924" s="21" t="s">
        <v>366</v>
      </c>
      <c r="D924" s="108">
        <v>600</v>
      </c>
      <c r="E924" s="109">
        <f t="shared" si="56"/>
        <v>263418</v>
      </c>
      <c r="F924" s="109">
        <f t="shared" si="57"/>
        <v>260653.2</v>
      </c>
      <c r="G924" s="109">
        <f t="shared" si="58"/>
        <v>260653.2</v>
      </c>
      <c r="H924" s="109"/>
    </row>
    <row r="925" spans="1:8" ht="30">
      <c r="A925" s="70" t="s">
        <v>585</v>
      </c>
      <c r="B925" s="70" t="s">
        <v>444</v>
      </c>
      <c r="C925" s="21" t="s">
        <v>366</v>
      </c>
      <c r="D925" s="108">
        <v>900</v>
      </c>
      <c r="E925" s="109">
        <f t="shared" si="56"/>
        <v>395127</v>
      </c>
      <c r="F925" s="109">
        <f t="shared" si="57"/>
        <v>390979.80000000005</v>
      </c>
      <c r="G925" s="109">
        <f t="shared" si="58"/>
        <v>390979.80000000005</v>
      </c>
      <c r="H925" s="109"/>
    </row>
    <row r="926" spans="1:8" ht="30">
      <c r="A926" s="70" t="s">
        <v>585</v>
      </c>
      <c r="B926" s="70" t="s">
        <v>445</v>
      </c>
      <c r="C926" s="21" t="s">
        <v>366</v>
      </c>
      <c r="D926" s="108">
        <v>1400</v>
      </c>
      <c r="E926" s="109">
        <f t="shared" si="56"/>
        <v>614642</v>
      </c>
      <c r="F926" s="109">
        <f t="shared" si="57"/>
        <v>608190.80000000005</v>
      </c>
      <c r="G926" s="109">
        <f t="shared" si="58"/>
        <v>608190.80000000005</v>
      </c>
      <c r="H926" s="109"/>
    </row>
    <row r="927" spans="1:8" ht="30">
      <c r="A927" s="70" t="s">
        <v>585</v>
      </c>
      <c r="B927" s="70" t="s">
        <v>446</v>
      </c>
      <c r="C927" s="21" t="s">
        <v>366</v>
      </c>
      <c r="D927" s="108">
        <v>1100</v>
      </c>
      <c r="E927" s="109">
        <f t="shared" si="56"/>
        <v>482932.99999999994</v>
      </c>
      <c r="F927" s="109">
        <f t="shared" si="57"/>
        <v>477864.2</v>
      </c>
      <c r="G927" s="109">
        <f t="shared" si="58"/>
        <v>477864.2</v>
      </c>
      <c r="H927" s="109"/>
    </row>
    <row r="928" spans="1:8" ht="30">
      <c r="A928" s="70" t="s">
        <v>585</v>
      </c>
      <c r="B928" s="70" t="s">
        <v>447</v>
      </c>
      <c r="C928" s="21" t="s">
        <v>366</v>
      </c>
      <c r="D928" s="108">
        <v>200</v>
      </c>
      <c r="E928" s="109">
        <f t="shared" si="56"/>
        <v>87806</v>
      </c>
      <c r="F928" s="109">
        <f t="shared" si="57"/>
        <v>86884.400000000009</v>
      </c>
      <c r="G928" s="109">
        <f t="shared" si="58"/>
        <v>86884.400000000009</v>
      </c>
      <c r="H928" s="109"/>
    </row>
    <row r="929" spans="1:8" ht="30">
      <c r="A929" s="70" t="s">
        <v>585</v>
      </c>
      <c r="B929" s="70" t="s">
        <v>448</v>
      </c>
      <c r="C929" s="21" t="s">
        <v>366</v>
      </c>
      <c r="D929" s="108">
        <v>1350</v>
      </c>
      <c r="E929" s="109">
        <f t="shared" si="56"/>
        <v>592690.5</v>
      </c>
      <c r="F929" s="109">
        <f t="shared" si="57"/>
        <v>586469.70000000007</v>
      </c>
      <c r="G929" s="109">
        <f t="shared" si="58"/>
        <v>586469.70000000007</v>
      </c>
      <c r="H929" s="109"/>
    </row>
    <row r="930" spans="1:8" ht="30">
      <c r="A930" s="70" t="s">
        <v>585</v>
      </c>
      <c r="B930" s="70" t="s">
        <v>449</v>
      </c>
      <c r="C930" s="21" t="s">
        <v>366</v>
      </c>
      <c r="D930" s="108">
        <v>7660</v>
      </c>
      <c r="E930" s="109">
        <f t="shared" si="56"/>
        <v>3362969.8</v>
      </c>
      <c r="F930" s="109">
        <f t="shared" si="57"/>
        <v>3327672.52</v>
      </c>
      <c r="G930" s="109">
        <f t="shared" si="58"/>
        <v>3327672.52</v>
      </c>
      <c r="H930" s="109"/>
    </row>
    <row r="931" spans="1:8" ht="30">
      <c r="A931" s="70" t="s">
        <v>585</v>
      </c>
      <c r="B931" s="70" t="s">
        <v>450</v>
      </c>
      <c r="C931" s="21" t="s">
        <v>366</v>
      </c>
      <c r="D931" s="108">
        <v>690</v>
      </c>
      <c r="E931" s="109">
        <f t="shared" si="56"/>
        <v>302930.69999999995</v>
      </c>
      <c r="F931" s="109">
        <f t="shared" si="57"/>
        <v>299751.18</v>
      </c>
      <c r="G931" s="109">
        <f t="shared" si="58"/>
        <v>299751.18</v>
      </c>
      <c r="H931" s="109"/>
    </row>
    <row r="932" spans="1:8" ht="30">
      <c r="A932" s="70" t="s">
        <v>585</v>
      </c>
      <c r="B932" s="70" t="s">
        <v>451</v>
      </c>
      <c r="C932" s="21" t="s">
        <v>366</v>
      </c>
      <c r="D932" s="108">
        <v>200</v>
      </c>
      <c r="E932" s="109">
        <f t="shared" si="56"/>
        <v>87806</v>
      </c>
      <c r="F932" s="109">
        <f t="shared" si="57"/>
        <v>86884.400000000009</v>
      </c>
      <c r="G932" s="109">
        <f t="shared" si="58"/>
        <v>86884.400000000009</v>
      </c>
      <c r="H932" s="109"/>
    </row>
    <row r="933" spans="1:8" ht="30">
      <c r="A933" s="70" t="s">
        <v>585</v>
      </c>
      <c r="B933" s="70" t="s">
        <v>452</v>
      </c>
      <c r="C933" s="21" t="s">
        <v>366</v>
      </c>
      <c r="D933" s="108">
        <v>600</v>
      </c>
      <c r="E933" s="109">
        <f t="shared" si="56"/>
        <v>263418</v>
      </c>
      <c r="F933" s="109">
        <f t="shared" si="57"/>
        <v>260653.2</v>
      </c>
      <c r="G933" s="109">
        <f t="shared" si="58"/>
        <v>260653.2</v>
      </c>
      <c r="H933" s="109"/>
    </row>
    <row r="934" spans="1:8" ht="30">
      <c r="A934" s="70" t="s">
        <v>585</v>
      </c>
      <c r="B934" s="70" t="s">
        <v>453</v>
      </c>
      <c r="C934" s="21" t="s">
        <v>366</v>
      </c>
      <c r="D934" s="108">
        <v>200</v>
      </c>
      <c r="E934" s="109">
        <f t="shared" si="56"/>
        <v>87806</v>
      </c>
      <c r="F934" s="109">
        <f t="shared" si="57"/>
        <v>86884.400000000009</v>
      </c>
      <c r="G934" s="109">
        <f t="shared" si="58"/>
        <v>86884.400000000009</v>
      </c>
      <c r="H934" s="109"/>
    </row>
    <row r="935" spans="1:8" ht="30">
      <c r="A935" s="70" t="s">
        <v>585</v>
      </c>
      <c r="B935" s="70" t="s">
        <v>454</v>
      </c>
      <c r="C935" s="21" t="s">
        <v>366</v>
      </c>
      <c r="D935" s="108">
        <v>200</v>
      </c>
      <c r="E935" s="109">
        <f t="shared" si="56"/>
        <v>87806</v>
      </c>
      <c r="F935" s="109">
        <f t="shared" si="57"/>
        <v>86884.400000000009</v>
      </c>
      <c r="G935" s="109">
        <f t="shared" si="58"/>
        <v>86884.400000000009</v>
      </c>
      <c r="H935" s="109"/>
    </row>
    <row r="936" spans="1:8" ht="30">
      <c r="A936" s="70" t="s">
        <v>585</v>
      </c>
      <c r="B936" s="70" t="s">
        <v>455</v>
      </c>
      <c r="C936" s="21" t="s">
        <v>366</v>
      </c>
      <c r="D936" s="108">
        <v>2000</v>
      </c>
      <c r="E936" s="109">
        <f t="shared" si="56"/>
        <v>878060</v>
      </c>
      <c r="F936" s="109">
        <f t="shared" si="57"/>
        <v>868844</v>
      </c>
      <c r="G936" s="109">
        <f t="shared" si="58"/>
        <v>868844</v>
      </c>
      <c r="H936" s="109"/>
    </row>
    <row r="937" spans="1:8" ht="30">
      <c r="A937" s="70" t="s">
        <v>585</v>
      </c>
      <c r="B937" s="70" t="s">
        <v>456</v>
      </c>
      <c r="C937" s="21" t="s">
        <v>366</v>
      </c>
      <c r="D937" s="108">
        <v>230</v>
      </c>
      <c r="E937" s="109">
        <f t="shared" si="56"/>
        <v>100976.9</v>
      </c>
      <c r="F937" s="109">
        <f t="shared" si="57"/>
        <v>99917.060000000012</v>
      </c>
      <c r="G937" s="109">
        <f t="shared" si="58"/>
        <v>99917.060000000012</v>
      </c>
      <c r="H937" s="109"/>
    </row>
    <row r="938" spans="1:8" ht="30">
      <c r="A938" s="70" t="s">
        <v>585</v>
      </c>
      <c r="B938" s="70" t="s">
        <v>457</v>
      </c>
      <c r="C938" s="21" t="s">
        <v>366</v>
      </c>
      <c r="D938" s="108">
        <v>1870</v>
      </c>
      <c r="E938" s="109">
        <f t="shared" si="56"/>
        <v>820986.1</v>
      </c>
      <c r="F938" s="109">
        <f t="shared" si="57"/>
        <v>812369.14</v>
      </c>
      <c r="G938" s="109">
        <f t="shared" si="58"/>
        <v>812369.14</v>
      </c>
      <c r="H938" s="109"/>
    </row>
    <row r="939" spans="1:8" ht="30">
      <c r="A939" s="70" t="s">
        <v>585</v>
      </c>
      <c r="B939" s="70" t="s">
        <v>458</v>
      </c>
      <c r="C939" s="21" t="s">
        <v>366</v>
      </c>
      <c r="D939" s="108">
        <v>200</v>
      </c>
      <c r="E939" s="109">
        <f t="shared" si="56"/>
        <v>87806</v>
      </c>
      <c r="F939" s="109">
        <f t="shared" si="57"/>
        <v>86884.400000000009</v>
      </c>
      <c r="G939" s="109">
        <f t="shared" si="58"/>
        <v>86884.400000000009</v>
      </c>
      <c r="H939" s="109"/>
    </row>
    <row r="940" spans="1:8" ht="30">
      <c r="A940" s="70" t="s">
        <v>585</v>
      </c>
      <c r="B940" s="70" t="s">
        <v>459</v>
      </c>
      <c r="C940" s="21" t="s">
        <v>366</v>
      </c>
      <c r="D940" s="108">
        <v>1650</v>
      </c>
      <c r="E940" s="109">
        <f t="shared" si="56"/>
        <v>724399.5</v>
      </c>
      <c r="F940" s="109">
        <f t="shared" si="57"/>
        <v>716796.3</v>
      </c>
      <c r="G940" s="109">
        <f t="shared" si="58"/>
        <v>716796.3</v>
      </c>
      <c r="H940" s="109"/>
    </row>
    <row r="941" spans="1:8" ht="30">
      <c r="A941" s="70" t="s">
        <v>585</v>
      </c>
      <c r="B941" s="70" t="s">
        <v>460</v>
      </c>
      <c r="C941" s="21" t="s">
        <v>366</v>
      </c>
      <c r="D941" s="108">
        <v>1900</v>
      </c>
      <c r="E941" s="109">
        <f t="shared" si="56"/>
        <v>834157</v>
      </c>
      <c r="F941" s="109">
        <f t="shared" si="57"/>
        <v>825401.8</v>
      </c>
      <c r="G941" s="109">
        <f t="shared" si="58"/>
        <v>825401.8</v>
      </c>
      <c r="H941" s="109"/>
    </row>
    <row r="942" spans="1:8" ht="30">
      <c r="A942" s="70" t="s">
        <v>585</v>
      </c>
      <c r="B942" s="70" t="s">
        <v>461</v>
      </c>
      <c r="C942" s="21" t="s">
        <v>366</v>
      </c>
      <c r="D942" s="108">
        <v>900</v>
      </c>
      <c r="E942" s="109">
        <f t="shared" si="56"/>
        <v>395127</v>
      </c>
      <c r="F942" s="109">
        <f t="shared" si="57"/>
        <v>390979.80000000005</v>
      </c>
      <c r="G942" s="109">
        <f t="shared" si="58"/>
        <v>390979.80000000005</v>
      </c>
      <c r="H942" s="109"/>
    </row>
    <row r="943" spans="1:8" ht="30">
      <c r="A943" s="70" t="s">
        <v>585</v>
      </c>
      <c r="B943" s="70" t="s">
        <v>462</v>
      </c>
      <c r="C943" s="21" t="s">
        <v>366</v>
      </c>
      <c r="D943" s="108">
        <v>200</v>
      </c>
      <c r="E943" s="109">
        <f t="shared" si="56"/>
        <v>87806</v>
      </c>
      <c r="F943" s="109">
        <f t="shared" si="57"/>
        <v>86884.400000000009</v>
      </c>
      <c r="G943" s="109">
        <f t="shared" si="58"/>
        <v>86884.400000000009</v>
      </c>
      <c r="H943" s="109"/>
    </row>
    <row r="944" spans="1:8" ht="30">
      <c r="A944" s="70" t="s">
        <v>585</v>
      </c>
      <c r="B944" s="70" t="s">
        <v>463</v>
      </c>
      <c r="C944" s="21" t="s">
        <v>366</v>
      </c>
      <c r="D944" s="108">
        <v>200</v>
      </c>
      <c r="E944" s="109">
        <f t="shared" si="56"/>
        <v>87806</v>
      </c>
      <c r="F944" s="109">
        <f t="shared" si="57"/>
        <v>86884.400000000009</v>
      </c>
      <c r="G944" s="109">
        <f t="shared" si="58"/>
        <v>86884.400000000009</v>
      </c>
      <c r="H944" s="109"/>
    </row>
    <row r="945" spans="1:8" ht="30">
      <c r="A945" s="70" t="s">
        <v>585</v>
      </c>
      <c r="B945" s="70" t="s">
        <v>464</v>
      </c>
      <c r="C945" s="21" t="s">
        <v>366</v>
      </c>
      <c r="D945" s="108">
        <v>900</v>
      </c>
      <c r="E945" s="109">
        <f t="shared" si="56"/>
        <v>395127</v>
      </c>
      <c r="F945" s="109">
        <f t="shared" si="57"/>
        <v>390979.80000000005</v>
      </c>
      <c r="G945" s="109">
        <f t="shared" si="58"/>
        <v>390979.80000000005</v>
      </c>
      <c r="H945" s="109"/>
    </row>
    <row r="946" spans="1:8" ht="30">
      <c r="A946" s="70" t="s">
        <v>585</v>
      </c>
      <c r="B946" s="70" t="s">
        <v>465</v>
      </c>
      <c r="C946" s="21" t="s">
        <v>366</v>
      </c>
      <c r="D946" s="108">
        <v>1080</v>
      </c>
      <c r="E946" s="109">
        <f t="shared" si="56"/>
        <v>474152.39999999997</v>
      </c>
      <c r="F946" s="109">
        <f t="shared" si="57"/>
        <v>469175.76</v>
      </c>
      <c r="G946" s="109">
        <f t="shared" si="58"/>
        <v>469175.76</v>
      </c>
      <c r="H946" s="109"/>
    </row>
    <row r="947" spans="1:8" ht="30">
      <c r="A947" s="70" t="s">
        <v>585</v>
      </c>
      <c r="B947" s="70" t="s">
        <v>466</v>
      </c>
      <c r="C947" s="21" t="s">
        <v>366</v>
      </c>
      <c r="D947" s="108">
        <v>900</v>
      </c>
      <c r="E947" s="109">
        <f t="shared" si="56"/>
        <v>395127</v>
      </c>
      <c r="F947" s="109">
        <f t="shared" si="57"/>
        <v>390979.80000000005</v>
      </c>
      <c r="G947" s="109">
        <f t="shared" si="58"/>
        <v>390979.80000000005</v>
      </c>
      <c r="H947" s="109"/>
    </row>
    <row r="948" spans="1:8" ht="30">
      <c r="A948" s="70" t="s">
        <v>585</v>
      </c>
      <c r="B948" s="70" t="s">
        <v>467</v>
      </c>
      <c r="C948" s="21" t="s">
        <v>366</v>
      </c>
      <c r="D948" s="108">
        <v>900</v>
      </c>
      <c r="E948" s="109">
        <f t="shared" si="56"/>
        <v>395127</v>
      </c>
      <c r="F948" s="109">
        <f t="shared" si="57"/>
        <v>390979.80000000005</v>
      </c>
      <c r="G948" s="109">
        <f t="shared" si="58"/>
        <v>390979.80000000005</v>
      </c>
      <c r="H948" s="109"/>
    </row>
    <row r="949" spans="1:8" ht="30">
      <c r="A949" s="70" t="s">
        <v>585</v>
      </c>
      <c r="B949" s="70" t="s">
        <v>468</v>
      </c>
      <c r="C949" s="21" t="s">
        <v>366</v>
      </c>
      <c r="D949" s="108">
        <v>1200</v>
      </c>
      <c r="E949" s="109">
        <f t="shared" si="56"/>
        <v>526836</v>
      </c>
      <c r="F949" s="109">
        <f t="shared" si="57"/>
        <v>521306.4</v>
      </c>
      <c r="G949" s="109">
        <f t="shared" si="58"/>
        <v>521306.4</v>
      </c>
      <c r="H949" s="109"/>
    </row>
    <row r="950" spans="1:8" ht="30">
      <c r="A950" s="70" t="s">
        <v>585</v>
      </c>
      <c r="B950" s="70" t="s">
        <v>469</v>
      </c>
      <c r="C950" s="21" t="s">
        <v>366</v>
      </c>
      <c r="D950" s="108">
        <v>900</v>
      </c>
      <c r="E950" s="109">
        <f t="shared" si="56"/>
        <v>395127</v>
      </c>
      <c r="F950" s="109">
        <f t="shared" si="57"/>
        <v>390979.80000000005</v>
      </c>
      <c r="G950" s="109">
        <f t="shared" si="58"/>
        <v>390979.80000000005</v>
      </c>
      <c r="H950" s="109"/>
    </row>
    <row r="951" spans="1:8" ht="30">
      <c r="A951" s="70" t="s">
        <v>585</v>
      </c>
      <c r="B951" s="70" t="s">
        <v>470</v>
      </c>
      <c r="C951" s="21" t="s">
        <v>366</v>
      </c>
      <c r="D951" s="108">
        <v>1000</v>
      </c>
      <c r="E951" s="109">
        <f t="shared" si="56"/>
        <v>439030</v>
      </c>
      <c r="F951" s="109">
        <f t="shared" si="57"/>
        <v>434422</v>
      </c>
      <c r="G951" s="109">
        <f t="shared" si="58"/>
        <v>434422</v>
      </c>
      <c r="H951" s="109"/>
    </row>
    <row r="952" spans="1:8" ht="30">
      <c r="A952" s="70" t="s">
        <v>585</v>
      </c>
      <c r="B952" s="70" t="s">
        <v>471</v>
      </c>
      <c r="C952" s="21" t="s">
        <v>366</v>
      </c>
      <c r="D952" s="108">
        <v>300</v>
      </c>
      <c r="E952" s="109">
        <f t="shared" si="56"/>
        <v>131709</v>
      </c>
      <c r="F952" s="109">
        <f t="shared" si="57"/>
        <v>130326.6</v>
      </c>
      <c r="G952" s="109">
        <f t="shared" si="58"/>
        <v>130326.6</v>
      </c>
      <c r="H952" s="109"/>
    </row>
    <row r="953" spans="1:8" ht="30">
      <c r="A953" s="70" t="s">
        <v>585</v>
      </c>
      <c r="B953" s="70" t="s">
        <v>472</v>
      </c>
      <c r="C953" s="21" t="s">
        <v>366</v>
      </c>
      <c r="D953" s="108">
        <v>200</v>
      </c>
      <c r="E953" s="109">
        <f t="shared" si="56"/>
        <v>87806</v>
      </c>
      <c r="F953" s="109">
        <f t="shared" si="57"/>
        <v>86884.400000000009</v>
      </c>
      <c r="G953" s="109">
        <f t="shared" si="58"/>
        <v>86884.400000000009</v>
      </c>
      <c r="H953" s="109"/>
    </row>
    <row r="954" spans="1:8" ht="30">
      <c r="A954" s="70" t="s">
        <v>585</v>
      </c>
      <c r="B954" s="70" t="s">
        <v>473</v>
      </c>
      <c r="C954" s="21" t="s">
        <v>366</v>
      </c>
      <c r="D954" s="108">
        <v>1730</v>
      </c>
      <c r="E954" s="109">
        <f t="shared" si="56"/>
        <v>759521.89999999991</v>
      </c>
      <c r="F954" s="109">
        <f t="shared" si="57"/>
        <v>751550.06</v>
      </c>
      <c r="G954" s="109">
        <f t="shared" si="58"/>
        <v>751550.06</v>
      </c>
      <c r="H954" s="109"/>
    </row>
    <row r="955" spans="1:8" ht="30">
      <c r="A955" s="70" t="s">
        <v>585</v>
      </c>
      <c r="B955" s="70" t="s">
        <v>474</v>
      </c>
      <c r="C955" s="21" t="s">
        <v>366</v>
      </c>
      <c r="D955" s="108">
        <v>1300</v>
      </c>
      <c r="E955" s="109">
        <f t="shared" si="56"/>
        <v>570739</v>
      </c>
      <c r="F955" s="109">
        <f t="shared" si="57"/>
        <v>564748.6</v>
      </c>
      <c r="G955" s="109">
        <f t="shared" si="58"/>
        <v>564748.6</v>
      </c>
      <c r="H955" s="109"/>
    </row>
    <row r="956" spans="1:8" ht="30">
      <c r="A956" s="70" t="s">
        <v>585</v>
      </c>
      <c r="B956" s="70" t="s">
        <v>475</v>
      </c>
      <c r="C956" s="21" t="s">
        <v>366</v>
      </c>
      <c r="D956" s="108">
        <v>1200</v>
      </c>
      <c r="E956" s="109">
        <f t="shared" si="56"/>
        <v>526836</v>
      </c>
      <c r="F956" s="109">
        <f t="shared" si="57"/>
        <v>521306.4</v>
      </c>
      <c r="G956" s="109">
        <f t="shared" si="58"/>
        <v>521306.4</v>
      </c>
      <c r="H956" s="109"/>
    </row>
    <row r="957" spans="1:8" ht="30">
      <c r="A957" s="70" t="s">
        <v>585</v>
      </c>
      <c r="B957" s="70" t="s">
        <v>476</v>
      </c>
      <c r="C957" s="21" t="s">
        <v>366</v>
      </c>
      <c r="D957" s="108">
        <v>600</v>
      </c>
      <c r="E957" s="109">
        <f t="shared" si="56"/>
        <v>263418</v>
      </c>
      <c r="F957" s="109">
        <f t="shared" si="57"/>
        <v>260653.2</v>
      </c>
      <c r="G957" s="109">
        <f t="shared" si="58"/>
        <v>260653.2</v>
      </c>
      <c r="H957" s="109"/>
    </row>
    <row r="958" spans="1:8" ht="30">
      <c r="A958" s="70" t="s">
        <v>585</v>
      </c>
      <c r="B958" s="70" t="s">
        <v>477</v>
      </c>
      <c r="C958" s="21" t="s">
        <v>366</v>
      </c>
      <c r="D958" s="108">
        <v>240</v>
      </c>
      <c r="E958" s="109">
        <f t="shared" si="56"/>
        <v>105367.2</v>
      </c>
      <c r="F958" s="109">
        <f t="shared" si="57"/>
        <v>104261.28</v>
      </c>
      <c r="G958" s="109">
        <f t="shared" si="58"/>
        <v>104261.28</v>
      </c>
      <c r="H958" s="109"/>
    </row>
    <row r="959" spans="1:8" ht="45">
      <c r="A959" s="70" t="s">
        <v>585</v>
      </c>
      <c r="B959" s="70" t="s">
        <v>478</v>
      </c>
      <c r="C959" s="21" t="s">
        <v>366</v>
      </c>
      <c r="D959" s="108">
        <v>260</v>
      </c>
      <c r="E959" s="109">
        <f t="shared" si="56"/>
        <v>114147.79999999999</v>
      </c>
      <c r="F959" s="109">
        <f t="shared" si="57"/>
        <v>112949.72</v>
      </c>
      <c r="G959" s="109">
        <f t="shared" si="58"/>
        <v>112949.72</v>
      </c>
      <c r="H959" s="109"/>
    </row>
    <row r="960" spans="1:8" ht="30">
      <c r="A960" s="70" t="s">
        <v>585</v>
      </c>
      <c r="B960" s="70" t="s">
        <v>479</v>
      </c>
      <c r="C960" s="21" t="s">
        <v>366</v>
      </c>
      <c r="D960" s="108">
        <v>200</v>
      </c>
      <c r="E960" s="109">
        <f t="shared" si="56"/>
        <v>87806</v>
      </c>
      <c r="F960" s="109">
        <f t="shared" si="57"/>
        <v>86884.400000000009</v>
      </c>
      <c r="G960" s="109">
        <f t="shared" si="58"/>
        <v>86884.400000000009</v>
      </c>
      <c r="H960" s="109"/>
    </row>
    <row r="961" spans="1:8" ht="30">
      <c r="A961" s="70" t="s">
        <v>585</v>
      </c>
      <c r="B961" s="70" t="s">
        <v>480</v>
      </c>
      <c r="C961" s="21" t="s">
        <v>366</v>
      </c>
      <c r="D961" s="108">
        <v>900</v>
      </c>
      <c r="E961" s="109">
        <f t="shared" si="56"/>
        <v>395127</v>
      </c>
      <c r="F961" s="109">
        <f t="shared" si="57"/>
        <v>390979.80000000005</v>
      </c>
      <c r="G961" s="109">
        <f t="shared" si="58"/>
        <v>390979.80000000005</v>
      </c>
      <c r="H961" s="109"/>
    </row>
    <row r="962" spans="1:8" ht="30">
      <c r="A962" s="70" t="s">
        <v>585</v>
      </c>
      <c r="B962" s="70" t="s">
        <v>481</v>
      </c>
      <c r="C962" s="21" t="s">
        <v>366</v>
      </c>
      <c r="D962" s="108">
        <v>1600</v>
      </c>
      <c r="E962" s="109">
        <f t="shared" si="56"/>
        <v>702448</v>
      </c>
      <c r="F962" s="109">
        <f t="shared" si="57"/>
        <v>695075.20000000007</v>
      </c>
      <c r="G962" s="109">
        <f t="shared" si="58"/>
        <v>695075.20000000007</v>
      </c>
      <c r="H962" s="109"/>
    </row>
    <row r="963" spans="1:8" ht="30">
      <c r="A963" s="70" t="s">
        <v>585</v>
      </c>
      <c r="B963" s="70" t="s">
        <v>482</v>
      </c>
      <c r="C963" s="21" t="s">
        <v>366</v>
      </c>
      <c r="D963" s="108">
        <v>1000</v>
      </c>
      <c r="E963" s="109">
        <f t="shared" si="56"/>
        <v>439030</v>
      </c>
      <c r="F963" s="109">
        <f t="shared" si="57"/>
        <v>434422</v>
      </c>
      <c r="G963" s="109">
        <f t="shared" si="58"/>
        <v>434422</v>
      </c>
      <c r="H963" s="109"/>
    </row>
    <row r="964" spans="1:8" ht="30">
      <c r="A964" s="70" t="s">
        <v>585</v>
      </c>
      <c r="B964" s="70" t="s">
        <v>483</v>
      </c>
      <c r="C964" s="21" t="s">
        <v>366</v>
      </c>
      <c r="D964" s="108">
        <v>900</v>
      </c>
      <c r="E964" s="109">
        <f t="shared" si="56"/>
        <v>395127</v>
      </c>
      <c r="F964" s="109">
        <f t="shared" si="57"/>
        <v>390979.80000000005</v>
      </c>
      <c r="G964" s="109">
        <f t="shared" si="58"/>
        <v>390979.80000000005</v>
      </c>
      <c r="H964" s="109"/>
    </row>
    <row r="965" spans="1:8" ht="30">
      <c r="A965" s="70" t="s">
        <v>585</v>
      </c>
      <c r="B965" s="70" t="s">
        <v>484</v>
      </c>
      <c r="C965" s="21" t="s">
        <v>366</v>
      </c>
      <c r="D965" s="108">
        <v>1200</v>
      </c>
      <c r="E965" s="109">
        <f t="shared" si="56"/>
        <v>526836</v>
      </c>
      <c r="F965" s="109">
        <f t="shared" si="57"/>
        <v>521306.4</v>
      </c>
      <c r="G965" s="109">
        <f t="shared" si="58"/>
        <v>521306.4</v>
      </c>
      <c r="H965" s="109"/>
    </row>
    <row r="966" spans="1:8" ht="30">
      <c r="A966" s="70" t="s">
        <v>585</v>
      </c>
      <c r="B966" s="70" t="s">
        <v>485</v>
      </c>
      <c r="C966" s="21" t="s">
        <v>366</v>
      </c>
      <c r="D966" s="108">
        <v>1980</v>
      </c>
      <c r="E966" s="109">
        <f t="shared" si="56"/>
        <v>869279.39999999991</v>
      </c>
      <c r="F966" s="109">
        <f t="shared" si="57"/>
        <v>860155.56</v>
      </c>
      <c r="G966" s="109">
        <f t="shared" si="58"/>
        <v>860155.56</v>
      </c>
      <c r="H966" s="109"/>
    </row>
    <row r="967" spans="1:8" ht="30">
      <c r="A967" s="70" t="s">
        <v>585</v>
      </c>
      <c r="B967" s="70" t="s">
        <v>486</v>
      </c>
      <c r="C967" s="21" t="s">
        <v>366</v>
      </c>
      <c r="D967" s="108">
        <v>1700</v>
      </c>
      <c r="E967" s="109">
        <f t="shared" si="56"/>
        <v>746351</v>
      </c>
      <c r="F967" s="109">
        <f t="shared" si="57"/>
        <v>738517.4</v>
      </c>
      <c r="G967" s="109">
        <f t="shared" si="58"/>
        <v>738517.4</v>
      </c>
      <c r="H967" s="109"/>
    </row>
    <row r="968" spans="1:8" ht="30">
      <c r="A968" s="70" t="s">
        <v>585</v>
      </c>
      <c r="B968" s="70" t="s">
        <v>487</v>
      </c>
      <c r="C968" s="21" t="s">
        <v>366</v>
      </c>
      <c r="D968" s="108">
        <v>600</v>
      </c>
      <c r="E968" s="109">
        <f t="shared" si="56"/>
        <v>263418</v>
      </c>
      <c r="F968" s="109">
        <f t="shared" si="57"/>
        <v>260653.2</v>
      </c>
      <c r="G968" s="109">
        <f t="shared" si="58"/>
        <v>260653.2</v>
      </c>
      <c r="H968" s="109"/>
    </row>
    <row r="969" spans="1:8" ht="30">
      <c r="A969" s="70" t="s">
        <v>585</v>
      </c>
      <c r="B969" s="70" t="s">
        <v>488</v>
      </c>
      <c r="C969" s="21" t="s">
        <v>366</v>
      </c>
      <c r="D969" s="108">
        <v>900</v>
      </c>
      <c r="E969" s="109">
        <f t="shared" si="56"/>
        <v>395127</v>
      </c>
      <c r="F969" s="109">
        <f t="shared" si="57"/>
        <v>390979.80000000005</v>
      </c>
      <c r="G969" s="109">
        <f t="shared" si="58"/>
        <v>390979.80000000005</v>
      </c>
      <c r="H969" s="109"/>
    </row>
    <row r="970" spans="1:8" ht="30">
      <c r="A970" s="70" t="s">
        <v>585</v>
      </c>
      <c r="B970" s="70" t="s">
        <v>489</v>
      </c>
      <c r="C970" s="21" t="s">
        <v>366</v>
      </c>
      <c r="D970" s="108">
        <v>1950</v>
      </c>
      <c r="E970" s="109">
        <f t="shared" si="56"/>
        <v>856108.5</v>
      </c>
      <c r="F970" s="109">
        <f t="shared" si="57"/>
        <v>847122.9</v>
      </c>
      <c r="G970" s="109">
        <f t="shared" si="58"/>
        <v>847122.9</v>
      </c>
      <c r="H970" s="109"/>
    </row>
    <row r="971" spans="1:8" ht="30">
      <c r="A971" s="70" t="s">
        <v>585</v>
      </c>
      <c r="B971" s="70" t="s">
        <v>490</v>
      </c>
      <c r="C971" s="21" t="s">
        <v>366</v>
      </c>
      <c r="D971" s="108">
        <v>1300</v>
      </c>
      <c r="E971" s="109">
        <f t="shared" si="56"/>
        <v>570739</v>
      </c>
      <c r="F971" s="109">
        <f t="shared" si="57"/>
        <v>564748.6</v>
      </c>
      <c r="G971" s="109">
        <f t="shared" si="58"/>
        <v>564748.6</v>
      </c>
      <c r="H971" s="109"/>
    </row>
    <row r="972" spans="1:8" ht="30">
      <c r="A972" s="70" t="s">
        <v>585</v>
      </c>
      <c r="B972" s="70" t="s">
        <v>491</v>
      </c>
      <c r="C972" s="21" t="s">
        <v>366</v>
      </c>
      <c r="D972" s="108">
        <v>900</v>
      </c>
      <c r="E972" s="109">
        <f t="shared" si="56"/>
        <v>395127</v>
      </c>
      <c r="F972" s="109">
        <f t="shared" si="57"/>
        <v>390979.80000000005</v>
      </c>
      <c r="G972" s="109">
        <f t="shared" si="58"/>
        <v>390979.80000000005</v>
      </c>
      <c r="H972" s="109"/>
    </row>
    <row r="973" spans="1:8" ht="30">
      <c r="A973" s="70" t="s">
        <v>585</v>
      </c>
      <c r="B973" s="70" t="s">
        <v>492</v>
      </c>
      <c r="C973" s="21" t="s">
        <v>366</v>
      </c>
      <c r="D973" s="108">
        <v>1930</v>
      </c>
      <c r="E973" s="109">
        <f t="shared" si="56"/>
        <v>847327.89999999991</v>
      </c>
      <c r="F973" s="109">
        <f t="shared" si="57"/>
        <v>838434.46000000008</v>
      </c>
      <c r="G973" s="109">
        <f t="shared" si="58"/>
        <v>838434.46000000008</v>
      </c>
      <c r="H973" s="109"/>
    </row>
    <row r="974" spans="1:8" ht="30">
      <c r="A974" s="70" t="s">
        <v>585</v>
      </c>
      <c r="B974" s="70" t="s">
        <v>493</v>
      </c>
      <c r="C974" s="21" t="s">
        <v>366</v>
      </c>
      <c r="D974" s="108">
        <v>1200</v>
      </c>
      <c r="E974" s="109">
        <f t="shared" si="56"/>
        <v>526836</v>
      </c>
      <c r="F974" s="109">
        <f t="shared" si="57"/>
        <v>521306.4</v>
      </c>
      <c r="G974" s="109">
        <f t="shared" si="58"/>
        <v>521306.4</v>
      </c>
      <c r="H974" s="109"/>
    </row>
    <row r="975" spans="1:8" ht="30">
      <c r="A975" s="70" t="s">
        <v>585</v>
      </c>
      <c r="B975" s="70" t="s">
        <v>494</v>
      </c>
      <c r="C975" s="21" t="s">
        <v>366</v>
      </c>
      <c r="D975" s="108">
        <v>900</v>
      </c>
      <c r="E975" s="109">
        <f t="shared" si="56"/>
        <v>395127</v>
      </c>
      <c r="F975" s="109">
        <f t="shared" si="57"/>
        <v>390979.80000000005</v>
      </c>
      <c r="G975" s="109">
        <f t="shared" si="58"/>
        <v>390979.80000000005</v>
      </c>
      <c r="H975" s="109"/>
    </row>
    <row r="976" spans="1:8" ht="30">
      <c r="A976" s="70" t="s">
        <v>585</v>
      </c>
      <c r="B976" s="70" t="s">
        <v>495</v>
      </c>
      <c r="C976" s="21" t="s">
        <v>366</v>
      </c>
      <c r="D976" s="108">
        <v>900</v>
      </c>
      <c r="E976" s="109">
        <f t="shared" ref="E976:E1039" si="59">D976*439.03</f>
        <v>395127</v>
      </c>
      <c r="F976" s="109">
        <f t="shared" ref="F976:F1039" si="60">D976*434.422</f>
        <v>390979.80000000005</v>
      </c>
      <c r="G976" s="109">
        <f t="shared" ref="G976:G1039" si="61">D976*434.422</f>
        <v>390979.80000000005</v>
      </c>
      <c r="H976" s="109"/>
    </row>
    <row r="977" spans="1:8" ht="30">
      <c r="A977" s="70" t="s">
        <v>585</v>
      </c>
      <c r="B977" s="70" t="s">
        <v>496</v>
      </c>
      <c r="C977" s="21" t="s">
        <v>366</v>
      </c>
      <c r="D977" s="108">
        <v>900</v>
      </c>
      <c r="E977" s="109">
        <f t="shared" si="59"/>
        <v>395127</v>
      </c>
      <c r="F977" s="109">
        <f t="shared" si="60"/>
        <v>390979.80000000005</v>
      </c>
      <c r="G977" s="109">
        <f t="shared" si="61"/>
        <v>390979.80000000005</v>
      </c>
      <c r="H977" s="109"/>
    </row>
    <row r="978" spans="1:8" ht="30">
      <c r="A978" s="70" t="s">
        <v>585</v>
      </c>
      <c r="B978" s="70" t="s">
        <v>497</v>
      </c>
      <c r="C978" s="21" t="s">
        <v>366</v>
      </c>
      <c r="D978" s="108">
        <v>900</v>
      </c>
      <c r="E978" s="109">
        <f t="shared" si="59"/>
        <v>395127</v>
      </c>
      <c r="F978" s="109">
        <f t="shared" si="60"/>
        <v>390979.80000000005</v>
      </c>
      <c r="G978" s="109">
        <f t="shared" si="61"/>
        <v>390979.80000000005</v>
      </c>
      <c r="H978" s="109"/>
    </row>
    <row r="979" spans="1:8" ht="30">
      <c r="A979" s="70" t="s">
        <v>585</v>
      </c>
      <c r="B979" s="70" t="s">
        <v>498</v>
      </c>
      <c r="C979" s="21" t="s">
        <v>366</v>
      </c>
      <c r="D979" s="108">
        <v>900</v>
      </c>
      <c r="E979" s="109">
        <f t="shared" si="59"/>
        <v>395127</v>
      </c>
      <c r="F979" s="109">
        <f t="shared" si="60"/>
        <v>390979.80000000005</v>
      </c>
      <c r="G979" s="109">
        <f t="shared" si="61"/>
        <v>390979.80000000005</v>
      </c>
      <c r="H979" s="109"/>
    </row>
    <row r="980" spans="1:8" ht="30">
      <c r="A980" s="70" t="s">
        <v>585</v>
      </c>
      <c r="B980" s="70" t="s">
        <v>499</v>
      </c>
      <c r="C980" s="21" t="s">
        <v>366</v>
      </c>
      <c r="D980" s="108">
        <v>2600</v>
      </c>
      <c r="E980" s="109">
        <f t="shared" si="59"/>
        <v>1141478</v>
      </c>
      <c r="F980" s="109">
        <f t="shared" si="60"/>
        <v>1129497.2</v>
      </c>
      <c r="G980" s="109">
        <f t="shared" si="61"/>
        <v>1129497.2</v>
      </c>
      <c r="H980" s="109"/>
    </row>
    <row r="981" spans="1:8" ht="30">
      <c r="A981" s="70" t="s">
        <v>585</v>
      </c>
      <c r="B981" s="70" t="s">
        <v>500</v>
      </c>
      <c r="C981" s="21" t="s">
        <v>366</v>
      </c>
      <c r="D981" s="108">
        <v>930</v>
      </c>
      <c r="E981" s="109">
        <f t="shared" si="59"/>
        <v>408297.89999999997</v>
      </c>
      <c r="F981" s="109">
        <f t="shared" si="60"/>
        <v>404012.46</v>
      </c>
      <c r="G981" s="109">
        <f t="shared" si="61"/>
        <v>404012.46</v>
      </c>
      <c r="H981" s="109"/>
    </row>
    <row r="982" spans="1:8" ht="30">
      <c r="A982" s="70" t="s">
        <v>585</v>
      </c>
      <c r="B982" s="70" t="s">
        <v>501</v>
      </c>
      <c r="C982" s="21" t="s">
        <v>366</v>
      </c>
      <c r="D982" s="108">
        <v>2300</v>
      </c>
      <c r="E982" s="109">
        <f t="shared" si="59"/>
        <v>1009768.9999999999</v>
      </c>
      <c r="F982" s="109">
        <f t="shared" si="60"/>
        <v>999170.60000000009</v>
      </c>
      <c r="G982" s="109">
        <f t="shared" si="61"/>
        <v>999170.60000000009</v>
      </c>
      <c r="H982" s="109"/>
    </row>
    <row r="983" spans="1:8" ht="30">
      <c r="A983" s="70" t="s">
        <v>585</v>
      </c>
      <c r="B983" s="70" t="s">
        <v>502</v>
      </c>
      <c r="C983" s="21" t="s">
        <v>366</v>
      </c>
      <c r="D983" s="108">
        <v>200</v>
      </c>
      <c r="E983" s="109">
        <f t="shared" si="59"/>
        <v>87806</v>
      </c>
      <c r="F983" s="109">
        <f t="shared" si="60"/>
        <v>86884.400000000009</v>
      </c>
      <c r="G983" s="109">
        <f t="shared" si="61"/>
        <v>86884.400000000009</v>
      </c>
      <c r="H983" s="109"/>
    </row>
    <row r="984" spans="1:8" ht="30">
      <c r="A984" s="70" t="s">
        <v>585</v>
      </c>
      <c r="B984" s="70" t="s">
        <v>503</v>
      </c>
      <c r="C984" s="21" t="s">
        <v>366</v>
      </c>
      <c r="D984" s="108">
        <v>600</v>
      </c>
      <c r="E984" s="109">
        <f t="shared" si="59"/>
        <v>263418</v>
      </c>
      <c r="F984" s="109">
        <f t="shared" si="60"/>
        <v>260653.2</v>
      </c>
      <c r="G984" s="109">
        <f t="shared" si="61"/>
        <v>260653.2</v>
      </c>
      <c r="H984" s="109"/>
    </row>
    <row r="985" spans="1:8" ht="30">
      <c r="A985" s="70" t="s">
        <v>585</v>
      </c>
      <c r="B985" s="70" t="s">
        <v>504</v>
      </c>
      <c r="C985" s="21" t="s">
        <v>366</v>
      </c>
      <c r="D985" s="108">
        <v>900</v>
      </c>
      <c r="E985" s="109">
        <f t="shared" si="59"/>
        <v>395127</v>
      </c>
      <c r="F985" s="109">
        <f t="shared" si="60"/>
        <v>390979.80000000005</v>
      </c>
      <c r="G985" s="109">
        <f t="shared" si="61"/>
        <v>390979.80000000005</v>
      </c>
      <c r="H985" s="109"/>
    </row>
    <row r="986" spans="1:8" ht="30">
      <c r="A986" s="70" t="s">
        <v>585</v>
      </c>
      <c r="B986" s="70" t="s">
        <v>505</v>
      </c>
      <c r="C986" s="21" t="s">
        <v>366</v>
      </c>
      <c r="D986" s="108">
        <v>200</v>
      </c>
      <c r="E986" s="109">
        <f t="shared" si="59"/>
        <v>87806</v>
      </c>
      <c r="F986" s="109">
        <f t="shared" si="60"/>
        <v>86884.400000000009</v>
      </c>
      <c r="G986" s="109">
        <f t="shared" si="61"/>
        <v>86884.400000000009</v>
      </c>
      <c r="H986" s="109"/>
    </row>
    <row r="987" spans="1:8" ht="30">
      <c r="A987" s="70" t="s">
        <v>585</v>
      </c>
      <c r="B987" s="70" t="s">
        <v>506</v>
      </c>
      <c r="C987" s="21" t="s">
        <v>366</v>
      </c>
      <c r="D987" s="108">
        <v>200</v>
      </c>
      <c r="E987" s="109">
        <f t="shared" si="59"/>
        <v>87806</v>
      </c>
      <c r="F987" s="109">
        <f t="shared" si="60"/>
        <v>86884.400000000009</v>
      </c>
      <c r="G987" s="109">
        <f t="shared" si="61"/>
        <v>86884.400000000009</v>
      </c>
      <c r="H987" s="109"/>
    </row>
    <row r="988" spans="1:8" ht="30">
      <c r="A988" s="70" t="s">
        <v>585</v>
      </c>
      <c r="B988" s="70" t="s">
        <v>507</v>
      </c>
      <c r="C988" s="21" t="s">
        <v>366</v>
      </c>
      <c r="D988" s="108">
        <v>600</v>
      </c>
      <c r="E988" s="109">
        <f t="shared" si="59"/>
        <v>263418</v>
      </c>
      <c r="F988" s="109">
        <f t="shared" si="60"/>
        <v>260653.2</v>
      </c>
      <c r="G988" s="109">
        <f t="shared" si="61"/>
        <v>260653.2</v>
      </c>
      <c r="H988" s="109"/>
    </row>
    <row r="989" spans="1:8" ht="30">
      <c r="A989" s="70" t="s">
        <v>585</v>
      </c>
      <c r="B989" s="70" t="s">
        <v>508</v>
      </c>
      <c r="C989" s="21" t="s">
        <v>366</v>
      </c>
      <c r="D989" s="108">
        <v>900</v>
      </c>
      <c r="E989" s="109">
        <f t="shared" si="59"/>
        <v>395127</v>
      </c>
      <c r="F989" s="109">
        <f t="shared" si="60"/>
        <v>390979.80000000005</v>
      </c>
      <c r="G989" s="109">
        <f t="shared" si="61"/>
        <v>390979.80000000005</v>
      </c>
      <c r="H989" s="109"/>
    </row>
    <row r="990" spans="1:8" ht="30">
      <c r="A990" s="70" t="s">
        <v>585</v>
      </c>
      <c r="B990" s="70" t="s">
        <v>509</v>
      </c>
      <c r="C990" s="21" t="s">
        <v>366</v>
      </c>
      <c r="D990" s="108">
        <v>900</v>
      </c>
      <c r="E990" s="109">
        <f t="shared" si="59"/>
        <v>395127</v>
      </c>
      <c r="F990" s="109">
        <f t="shared" si="60"/>
        <v>390979.80000000005</v>
      </c>
      <c r="G990" s="109">
        <f t="shared" si="61"/>
        <v>390979.80000000005</v>
      </c>
      <c r="H990" s="109"/>
    </row>
    <row r="991" spans="1:8" ht="30">
      <c r="A991" s="70" t="s">
        <v>585</v>
      </c>
      <c r="B991" s="70" t="s">
        <v>510</v>
      </c>
      <c r="C991" s="21" t="s">
        <v>366</v>
      </c>
      <c r="D991" s="108">
        <v>200</v>
      </c>
      <c r="E991" s="109">
        <f t="shared" si="59"/>
        <v>87806</v>
      </c>
      <c r="F991" s="109">
        <f t="shared" si="60"/>
        <v>86884.400000000009</v>
      </c>
      <c r="G991" s="109">
        <f t="shared" si="61"/>
        <v>86884.400000000009</v>
      </c>
      <c r="H991" s="109"/>
    </row>
    <row r="992" spans="1:8" ht="30">
      <c r="A992" s="70" t="s">
        <v>585</v>
      </c>
      <c r="B992" s="70" t="s">
        <v>511</v>
      </c>
      <c r="C992" s="21" t="s">
        <v>366</v>
      </c>
      <c r="D992" s="108">
        <v>200</v>
      </c>
      <c r="E992" s="109">
        <f t="shared" si="59"/>
        <v>87806</v>
      </c>
      <c r="F992" s="109">
        <f t="shared" si="60"/>
        <v>86884.400000000009</v>
      </c>
      <c r="G992" s="109">
        <f t="shared" si="61"/>
        <v>86884.400000000009</v>
      </c>
      <c r="H992" s="109"/>
    </row>
    <row r="993" spans="1:8" ht="30">
      <c r="A993" s="70" t="s">
        <v>585</v>
      </c>
      <c r="B993" s="70" t="s">
        <v>512</v>
      </c>
      <c r="C993" s="21" t="s">
        <v>366</v>
      </c>
      <c r="D993" s="108">
        <v>900</v>
      </c>
      <c r="E993" s="109">
        <f t="shared" si="59"/>
        <v>395127</v>
      </c>
      <c r="F993" s="109">
        <f t="shared" si="60"/>
        <v>390979.80000000005</v>
      </c>
      <c r="G993" s="109">
        <f t="shared" si="61"/>
        <v>390979.80000000005</v>
      </c>
      <c r="H993" s="109"/>
    </row>
    <row r="994" spans="1:8" ht="30">
      <c r="A994" s="70" t="s">
        <v>585</v>
      </c>
      <c r="B994" s="70" t="s">
        <v>513</v>
      </c>
      <c r="C994" s="21" t="s">
        <v>366</v>
      </c>
      <c r="D994" s="108">
        <v>200</v>
      </c>
      <c r="E994" s="109">
        <f t="shared" si="59"/>
        <v>87806</v>
      </c>
      <c r="F994" s="109">
        <f t="shared" si="60"/>
        <v>86884.400000000009</v>
      </c>
      <c r="G994" s="109">
        <f t="shared" si="61"/>
        <v>86884.400000000009</v>
      </c>
      <c r="H994" s="109"/>
    </row>
    <row r="995" spans="1:8" ht="30">
      <c r="A995" s="70" t="s">
        <v>585</v>
      </c>
      <c r="B995" s="70" t="s">
        <v>514</v>
      </c>
      <c r="C995" s="21" t="s">
        <v>366</v>
      </c>
      <c r="D995" s="108">
        <v>1200</v>
      </c>
      <c r="E995" s="109">
        <f t="shared" si="59"/>
        <v>526836</v>
      </c>
      <c r="F995" s="109">
        <f t="shared" si="60"/>
        <v>521306.4</v>
      </c>
      <c r="G995" s="109">
        <f t="shared" si="61"/>
        <v>521306.4</v>
      </c>
      <c r="H995" s="109"/>
    </row>
    <row r="996" spans="1:8" ht="30">
      <c r="A996" s="70" t="s">
        <v>585</v>
      </c>
      <c r="B996" s="70" t="s">
        <v>515</v>
      </c>
      <c r="C996" s="21" t="s">
        <v>366</v>
      </c>
      <c r="D996" s="108">
        <v>900</v>
      </c>
      <c r="E996" s="109">
        <f t="shared" si="59"/>
        <v>395127</v>
      </c>
      <c r="F996" s="109">
        <f t="shared" si="60"/>
        <v>390979.80000000005</v>
      </c>
      <c r="G996" s="109">
        <f t="shared" si="61"/>
        <v>390979.80000000005</v>
      </c>
      <c r="H996" s="109"/>
    </row>
    <row r="997" spans="1:8" ht="30">
      <c r="A997" s="70" t="s">
        <v>585</v>
      </c>
      <c r="B997" s="70" t="s">
        <v>516</v>
      </c>
      <c r="C997" s="21" t="s">
        <v>366</v>
      </c>
      <c r="D997" s="108">
        <v>200</v>
      </c>
      <c r="E997" s="109">
        <f t="shared" si="59"/>
        <v>87806</v>
      </c>
      <c r="F997" s="109">
        <f t="shared" si="60"/>
        <v>86884.400000000009</v>
      </c>
      <c r="G997" s="109">
        <f t="shared" si="61"/>
        <v>86884.400000000009</v>
      </c>
      <c r="H997" s="109"/>
    </row>
    <row r="998" spans="1:8" ht="30">
      <c r="A998" s="70" t="s">
        <v>585</v>
      </c>
      <c r="B998" s="70" t="s">
        <v>517</v>
      </c>
      <c r="C998" s="21" t="s">
        <v>366</v>
      </c>
      <c r="D998" s="108">
        <v>1600</v>
      </c>
      <c r="E998" s="109">
        <f t="shared" si="59"/>
        <v>702448</v>
      </c>
      <c r="F998" s="109">
        <f t="shared" si="60"/>
        <v>695075.20000000007</v>
      </c>
      <c r="G998" s="109">
        <f t="shared" si="61"/>
        <v>695075.20000000007</v>
      </c>
      <c r="H998" s="109"/>
    </row>
    <row r="999" spans="1:8" ht="30">
      <c r="A999" s="70" t="s">
        <v>585</v>
      </c>
      <c r="B999" s="70" t="s">
        <v>518</v>
      </c>
      <c r="C999" s="21" t="s">
        <v>366</v>
      </c>
      <c r="D999" s="108">
        <v>900</v>
      </c>
      <c r="E999" s="109">
        <f t="shared" si="59"/>
        <v>395127</v>
      </c>
      <c r="F999" s="109">
        <f t="shared" si="60"/>
        <v>390979.80000000005</v>
      </c>
      <c r="G999" s="109">
        <f t="shared" si="61"/>
        <v>390979.80000000005</v>
      </c>
      <c r="H999" s="109"/>
    </row>
    <row r="1000" spans="1:8" ht="30">
      <c r="A1000" s="70" t="s">
        <v>585</v>
      </c>
      <c r="B1000" s="70" t="s">
        <v>519</v>
      </c>
      <c r="C1000" s="21" t="s">
        <v>366</v>
      </c>
      <c r="D1000" s="108">
        <v>1600</v>
      </c>
      <c r="E1000" s="109">
        <f t="shared" si="59"/>
        <v>702448</v>
      </c>
      <c r="F1000" s="109">
        <f t="shared" si="60"/>
        <v>695075.20000000007</v>
      </c>
      <c r="G1000" s="109">
        <f t="shared" si="61"/>
        <v>695075.20000000007</v>
      </c>
      <c r="H1000" s="109"/>
    </row>
    <row r="1001" spans="1:8" ht="30">
      <c r="A1001" s="70" t="s">
        <v>585</v>
      </c>
      <c r="B1001" s="70" t="s">
        <v>520</v>
      </c>
      <c r="C1001" s="21" t="s">
        <v>366</v>
      </c>
      <c r="D1001" s="108">
        <v>200</v>
      </c>
      <c r="E1001" s="109">
        <f t="shared" si="59"/>
        <v>87806</v>
      </c>
      <c r="F1001" s="109">
        <f t="shared" si="60"/>
        <v>86884.400000000009</v>
      </c>
      <c r="G1001" s="109">
        <f t="shared" si="61"/>
        <v>86884.400000000009</v>
      </c>
      <c r="H1001" s="109"/>
    </row>
    <row r="1002" spans="1:8" ht="30">
      <c r="A1002" s="70" t="s">
        <v>585</v>
      </c>
      <c r="B1002" s="70" t="s">
        <v>521</v>
      </c>
      <c r="C1002" s="21" t="s">
        <v>366</v>
      </c>
      <c r="D1002" s="108">
        <v>260</v>
      </c>
      <c r="E1002" s="109">
        <f t="shared" si="59"/>
        <v>114147.79999999999</v>
      </c>
      <c r="F1002" s="109">
        <f t="shared" si="60"/>
        <v>112949.72</v>
      </c>
      <c r="G1002" s="109">
        <f t="shared" si="61"/>
        <v>112949.72</v>
      </c>
      <c r="H1002" s="109"/>
    </row>
    <row r="1003" spans="1:8" ht="30">
      <c r="A1003" s="70" t="s">
        <v>585</v>
      </c>
      <c r="B1003" s="70" t="s">
        <v>522</v>
      </c>
      <c r="C1003" s="21" t="s">
        <v>366</v>
      </c>
      <c r="D1003" s="108">
        <v>300</v>
      </c>
      <c r="E1003" s="109">
        <f t="shared" si="59"/>
        <v>131709</v>
      </c>
      <c r="F1003" s="109">
        <f t="shared" si="60"/>
        <v>130326.6</v>
      </c>
      <c r="G1003" s="109">
        <f t="shared" si="61"/>
        <v>130326.6</v>
      </c>
      <c r="H1003" s="109"/>
    </row>
    <row r="1004" spans="1:8" ht="30">
      <c r="A1004" s="70" t="s">
        <v>585</v>
      </c>
      <c r="B1004" s="70" t="s">
        <v>523</v>
      </c>
      <c r="C1004" s="21" t="s">
        <v>366</v>
      </c>
      <c r="D1004" s="108">
        <v>810</v>
      </c>
      <c r="E1004" s="109">
        <f t="shared" si="59"/>
        <v>355614.3</v>
      </c>
      <c r="F1004" s="109">
        <f t="shared" si="60"/>
        <v>351881.82</v>
      </c>
      <c r="G1004" s="109">
        <f t="shared" si="61"/>
        <v>351881.82</v>
      </c>
      <c r="H1004" s="109"/>
    </row>
    <row r="1005" spans="1:8" ht="30">
      <c r="A1005" s="70" t="s">
        <v>585</v>
      </c>
      <c r="B1005" s="70" t="s">
        <v>524</v>
      </c>
      <c r="C1005" s="21" t="s">
        <v>366</v>
      </c>
      <c r="D1005" s="108">
        <v>1900</v>
      </c>
      <c r="E1005" s="109">
        <f t="shared" si="59"/>
        <v>834157</v>
      </c>
      <c r="F1005" s="109">
        <f t="shared" si="60"/>
        <v>825401.8</v>
      </c>
      <c r="G1005" s="109">
        <f t="shared" si="61"/>
        <v>825401.8</v>
      </c>
      <c r="H1005" s="109"/>
    </row>
    <row r="1006" spans="1:8" ht="30">
      <c r="A1006" s="70" t="s">
        <v>585</v>
      </c>
      <c r="B1006" s="70" t="s">
        <v>525</v>
      </c>
      <c r="C1006" s="21" t="s">
        <v>366</v>
      </c>
      <c r="D1006" s="108">
        <v>1350</v>
      </c>
      <c r="E1006" s="109">
        <f t="shared" si="59"/>
        <v>592690.5</v>
      </c>
      <c r="F1006" s="109">
        <f t="shared" si="60"/>
        <v>586469.70000000007</v>
      </c>
      <c r="G1006" s="109">
        <f t="shared" si="61"/>
        <v>586469.70000000007</v>
      </c>
      <c r="H1006" s="109"/>
    </row>
    <row r="1007" spans="1:8" ht="30">
      <c r="A1007" s="70" t="s">
        <v>585</v>
      </c>
      <c r="B1007" s="70" t="s">
        <v>526</v>
      </c>
      <c r="C1007" s="21" t="s">
        <v>366</v>
      </c>
      <c r="D1007" s="108">
        <v>200</v>
      </c>
      <c r="E1007" s="109">
        <f t="shared" si="59"/>
        <v>87806</v>
      </c>
      <c r="F1007" s="109">
        <f t="shared" si="60"/>
        <v>86884.400000000009</v>
      </c>
      <c r="G1007" s="109">
        <f t="shared" si="61"/>
        <v>86884.400000000009</v>
      </c>
      <c r="H1007" s="109"/>
    </row>
    <row r="1008" spans="1:8" ht="30">
      <c r="A1008" s="70" t="s">
        <v>585</v>
      </c>
      <c r="B1008" s="70" t="s">
        <v>527</v>
      </c>
      <c r="C1008" s="21" t="s">
        <v>366</v>
      </c>
      <c r="D1008" s="108">
        <v>1300</v>
      </c>
      <c r="E1008" s="109">
        <f t="shared" si="59"/>
        <v>570739</v>
      </c>
      <c r="F1008" s="109">
        <f t="shared" si="60"/>
        <v>564748.6</v>
      </c>
      <c r="G1008" s="109">
        <f t="shared" si="61"/>
        <v>564748.6</v>
      </c>
      <c r="H1008" s="109"/>
    </row>
    <row r="1009" spans="1:8" ht="30">
      <c r="A1009" s="70" t="s">
        <v>585</v>
      </c>
      <c r="B1009" s="70" t="s">
        <v>528</v>
      </c>
      <c r="C1009" s="21" t="s">
        <v>366</v>
      </c>
      <c r="D1009" s="108">
        <v>900</v>
      </c>
      <c r="E1009" s="109">
        <f t="shared" si="59"/>
        <v>395127</v>
      </c>
      <c r="F1009" s="109">
        <f t="shared" si="60"/>
        <v>390979.80000000005</v>
      </c>
      <c r="G1009" s="109">
        <f t="shared" si="61"/>
        <v>390979.80000000005</v>
      </c>
      <c r="H1009" s="109"/>
    </row>
    <row r="1010" spans="1:8" ht="30">
      <c r="A1010" s="70" t="s">
        <v>585</v>
      </c>
      <c r="B1010" s="70" t="s">
        <v>529</v>
      </c>
      <c r="C1010" s="21" t="s">
        <v>366</v>
      </c>
      <c r="D1010" s="108">
        <v>900</v>
      </c>
      <c r="E1010" s="109">
        <f t="shared" si="59"/>
        <v>395127</v>
      </c>
      <c r="F1010" s="109">
        <f t="shared" si="60"/>
        <v>390979.80000000005</v>
      </c>
      <c r="G1010" s="109">
        <f t="shared" si="61"/>
        <v>390979.80000000005</v>
      </c>
      <c r="H1010" s="109"/>
    </row>
    <row r="1011" spans="1:8" ht="30">
      <c r="A1011" s="70" t="s">
        <v>585</v>
      </c>
      <c r="B1011" s="70" t="s">
        <v>530</v>
      </c>
      <c r="C1011" s="21" t="s">
        <v>366</v>
      </c>
      <c r="D1011" s="108">
        <v>1900</v>
      </c>
      <c r="E1011" s="109">
        <f t="shared" si="59"/>
        <v>834157</v>
      </c>
      <c r="F1011" s="109">
        <f t="shared" si="60"/>
        <v>825401.8</v>
      </c>
      <c r="G1011" s="109">
        <f t="shared" si="61"/>
        <v>825401.8</v>
      </c>
      <c r="H1011" s="109"/>
    </row>
    <row r="1012" spans="1:8" ht="30">
      <c r="A1012" s="70" t="s">
        <v>585</v>
      </c>
      <c r="B1012" s="70" t="s">
        <v>531</v>
      </c>
      <c r="C1012" s="21" t="s">
        <v>366</v>
      </c>
      <c r="D1012" s="108">
        <v>800</v>
      </c>
      <c r="E1012" s="109">
        <f t="shared" si="59"/>
        <v>351224</v>
      </c>
      <c r="F1012" s="109">
        <f t="shared" si="60"/>
        <v>347537.60000000003</v>
      </c>
      <c r="G1012" s="109">
        <f t="shared" si="61"/>
        <v>347537.60000000003</v>
      </c>
      <c r="H1012" s="109"/>
    </row>
    <row r="1013" spans="1:8" ht="30">
      <c r="A1013" s="70" t="s">
        <v>585</v>
      </c>
      <c r="B1013" s="70" t="s">
        <v>532</v>
      </c>
      <c r="C1013" s="21" t="s">
        <v>366</v>
      </c>
      <c r="D1013" s="108">
        <v>600</v>
      </c>
      <c r="E1013" s="109">
        <f t="shared" si="59"/>
        <v>263418</v>
      </c>
      <c r="F1013" s="109">
        <f t="shared" si="60"/>
        <v>260653.2</v>
      </c>
      <c r="G1013" s="109">
        <f t="shared" si="61"/>
        <v>260653.2</v>
      </c>
      <c r="H1013" s="109"/>
    </row>
    <row r="1014" spans="1:8" ht="30">
      <c r="A1014" s="70" t="s">
        <v>585</v>
      </c>
      <c r="B1014" s="70" t="s">
        <v>533</v>
      </c>
      <c r="C1014" s="21" t="s">
        <v>366</v>
      </c>
      <c r="D1014" s="108">
        <v>200</v>
      </c>
      <c r="E1014" s="109">
        <f t="shared" si="59"/>
        <v>87806</v>
      </c>
      <c r="F1014" s="109">
        <f t="shared" si="60"/>
        <v>86884.400000000009</v>
      </c>
      <c r="G1014" s="109">
        <f t="shared" si="61"/>
        <v>86884.400000000009</v>
      </c>
      <c r="H1014" s="109"/>
    </row>
    <row r="1015" spans="1:8" ht="30">
      <c r="A1015" s="70" t="s">
        <v>585</v>
      </c>
      <c r="B1015" s="70" t="s">
        <v>534</v>
      </c>
      <c r="C1015" s="21" t="s">
        <v>366</v>
      </c>
      <c r="D1015" s="108">
        <v>600</v>
      </c>
      <c r="E1015" s="109">
        <f t="shared" si="59"/>
        <v>263418</v>
      </c>
      <c r="F1015" s="109">
        <f t="shared" si="60"/>
        <v>260653.2</v>
      </c>
      <c r="G1015" s="109">
        <f t="shared" si="61"/>
        <v>260653.2</v>
      </c>
      <c r="H1015" s="109"/>
    </row>
    <row r="1016" spans="1:8" ht="30">
      <c r="A1016" s="70" t="s">
        <v>585</v>
      </c>
      <c r="B1016" s="70" t="s">
        <v>535</v>
      </c>
      <c r="C1016" s="21" t="s">
        <v>366</v>
      </c>
      <c r="D1016" s="108">
        <v>200</v>
      </c>
      <c r="E1016" s="109">
        <f t="shared" si="59"/>
        <v>87806</v>
      </c>
      <c r="F1016" s="109">
        <f t="shared" si="60"/>
        <v>86884.400000000009</v>
      </c>
      <c r="G1016" s="109">
        <f t="shared" si="61"/>
        <v>86884.400000000009</v>
      </c>
      <c r="H1016" s="109"/>
    </row>
    <row r="1017" spans="1:8" ht="30">
      <c r="A1017" s="70" t="s">
        <v>585</v>
      </c>
      <c r="B1017" s="70" t="s">
        <v>536</v>
      </c>
      <c r="C1017" s="21" t="s">
        <v>366</v>
      </c>
      <c r="D1017" s="108">
        <v>1950</v>
      </c>
      <c r="E1017" s="109">
        <f t="shared" si="59"/>
        <v>856108.5</v>
      </c>
      <c r="F1017" s="109">
        <f t="shared" si="60"/>
        <v>847122.9</v>
      </c>
      <c r="G1017" s="109">
        <f t="shared" si="61"/>
        <v>847122.9</v>
      </c>
      <c r="H1017" s="109"/>
    </row>
    <row r="1018" spans="1:8" ht="30">
      <c r="A1018" s="70" t="s">
        <v>585</v>
      </c>
      <c r="B1018" s="70" t="s">
        <v>537</v>
      </c>
      <c r="C1018" s="21" t="s">
        <v>366</v>
      </c>
      <c r="D1018" s="108">
        <v>2000</v>
      </c>
      <c r="E1018" s="109">
        <f t="shared" si="59"/>
        <v>878060</v>
      </c>
      <c r="F1018" s="109">
        <f t="shared" si="60"/>
        <v>868844</v>
      </c>
      <c r="G1018" s="109">
        <f t="shared" si="61"/>
        <v>868844</v>
      </c>
      <c r="H1018" s="109"/>
    </row>
    <row r="1019" spans="1:8" ht="30">
      <c r="A1019" s="70" t="s">
        <v>585</v>
      </c>
      <c r="B1019" s="70" t="s">
        <v>538</v>
      </c>
      <c r="C1019" s="21" t="s">
        <v>366</v>
      </c>
      <c r="D1019" s="108">
        <v>600</v>
      </c>
      <c r="E1019" s="109">
        <f t="shared" si="59"/>
        <v>263418</v>
      </c>
      <c r="F1019" s="109">
        <f t="shared" si="60"/>
        <v>260653.2</v>
      </c>
      <c r="G1019" s="109">
        <f t="shared" si="61"/>
        <v>260653.2</v>
      </c>
      <c r="H1019" s="109"/>
    </row>
    <row r="1020" spans="1:8" ht="30">
      <c r="A1020" s="70" t="s">
        <v>585</v>
      </c>
      <c r="B1020" s="70" t="s">
        <v>539</v>
      </c>
      <c r="C1020" s="21" t="s">
        <v>366</v>
      </c>
      <c r="D1020" s="108">
        <v>600</v>
      </c>
      <c r="E1020" s="109">
        <f t="shared" si="59"/>
        <v>263418</v>
      </c>
      <c r="F1020" s="109">
        <f t="shared" si="60"/>
        <v>260653.2</v>
      </c>
      <c r="G1020" s="109">
        <f t="shared" si="61"/>
        <v>260653.2</v>
      </c>
      <c r="H1020" s="109"/>
    </row>
    <row r="1021" spans="1:8" ht="30">
      <c r="A1021" s="70" t="s">
        <v>585</v>
      </c>
      <c r="B1021" s="70" t="s">
        <v>540</v>
      </c>
      <c r="C1021" s="21" t="s">
        <v>366</v>
      </c>
      <c r="D1021" s="108">
        <v>2000</v>
      </c>
      <c r="E1021" s="109">
        <f t="shared" si="59"/>
        <v>878060</v>
      </c>
      <c r="F1021" s="109">
        <f t="shared" si="60"/>
        <v>868844</v>
      </c>
      <c r="G1021" s="109">
        <f t="shared" si="61"/>
        <v>868844</v>
      </c>
      <c r="H1021" s="109"/>
    </row>
    <row r="1022" spans="1:8" ht="30">
      <c r="A1022" s="70" t="s">
        <v>585</v>
      </c>
      <c r="B1022" s="70" t="s">
        <v>541</v>
      </c>
      <c r="C1022" s="21" t="s">
        <v>366</v>
      </c>
      <c r="D1022" s="108">
        <v>200</v>
      </c>
      <c r="E1022" s="109">
        <f t="shared" si="59"/>
        <v>87806</v>
      </c>
      <c r="F1022" s="109">
        <f t="shared" si="60"/>
        <v>86884.400000000009</v>
      </c>
      <c r="G1022" s="109">
        <f t="shared" si="61"/>
        <v>86884.400000000009</v>
      </c>
      <c r="H1022" s="109"/>
    </row>
    <row r="1023" spans="1:8" ht="30">
      <c r="A1023" s="70" t="s">
        <v>585</v>
      </c>
      <c r="B1023" s="70" t="s">
        <v>542</v>
      </c>
      <c r="C1023" s="21" t="s">
        <v>366</v>
      </c>
      <c r="D1023" s="108">
        <v>2000</v>
      </c>
      <c r="E1023" s="109">
        <f t="shared" si="59"/>
        <v>878060</v>
      </c>
      <c r="F1023" s="109">
        <f t="shared" si="60"/>
        <v>868844</v>
      </c>
      <c r="G1023" s="109">
        <f t="shared" si="61"/>
        <v>868844</v>
      </c>
      <c r="H1023" s="109"/>
    </row>
    <row r="1024" spans="1:8" ht="30">
      <c r="A1024" s="70" t="s">
        <v>585</v>
      </c>
      <c r="B1024" s="70" t="s">
        <v>543</v>
      </c>
      <c r="C1024" s="21" t="s">
        <v>366</v>
      </c>
      <c r="D1024" s="108">
        <v>900</v>
      </c>
      <c r="E1024" s="109">
        <f t="shared" si="59"/>
        <v>395127</v>
      </c>
      <c r="F1024" s="109">
        <f t="shared" si="60"/>
        <v>390979.80000000005</v>
      </c>
      <c r="G1024" s="109">
        <f t="shared" si="61"/>
        <v>390979.80000000005</v>
      </c>
      <c r="H1024" s="109"/>
    </row>
    <row r="1025" spans="1:8" ht="30">
      <c r="A1025" s="70" t="s">
        <v>585</v>
      </c>
      <c r="B1025" s="70" t="s">
        <v>544</v>
      </c>
      <c r="C1025" s="21" t="s">
        <v>366</v>
      </c>
      <c r="D1025" s="108">
        <v>900</v>
      </c>
      <c r="E1025" s="109">
        <f t="shared" si="59"/>
        <v>395127</v>
      </c>
      <c r="F1025" s="109">
        <f t="shared" si="60"/>
        <v>390979.80000000005</v>
      </c>
      <c r="G1025" s="109">
        <f t="shared" si="61"/>
        <v>390979.80000000005</v>
      </c>
      <c r="H1025" s="109"/>
    </row>
    <row r="1026" spans="1:8" ht="30">
      <c r="A1026" s="70" t="s">
        <v>585</v>
      </c>
      <c r="B1026" s="70" t="s">
        <v>545</v>
      </c>
      <c r="C1026" s="21" t="s">
        <v>366</v>
      </c>
      <c r="D1026" s="108">
        <v>1300</v>
      </c>
      <c r="E1026" s="109">
        <f t="shared" si="59"/>
        <v>570739</v>
      </c>
      <c r="F1026" s="109">
        <f t="shared" si="60"/>
        <v>564748.6</v>
      </c>
      <c r="G1026" s="109">
        <f t="shared" si="61"/>
        <v>564748.6</v>
      </c>
      <c r="H1026" s="109"/>
    </row>
    <row r="1027" spans="1:8" ht="30">
      <c r="A1027" s="70" t="s">
        <v>585</v>
      </c>
      <c r="B1027" s="70" t="s">
        <v>546</v>
      </c>
      <c r="C1027" s="21" t="s">
        <v>366</v>
      </c>
      <c r="D1027" s="108">
        <v>600</v>
      </c>
      <c r="E1027" s="109">
        <f t="shared" si="59"/>
        <v>263418</v>
      </c>
      <c r="F1027" s="109">
        <f t="shared" si="60"/>
        <v>260653.2</v>
      </c>
      <c r="G1027" s="109">
        <f t="shared" si="61"/>
        <v>260653.2</v>
      </c>
      <c r="H1027" s="109"/>
    </row>
    <row r="1028" spans="1:8" ht="30">
      <c r="A1028" s="70" t="s">
        <v>585</v>
      </c>
      <c r="B1028" s="70" t="s">
        <v>547</v>
      </c>
      <c r="C1028" s="21" t="s">
        <v>366</v>
      </c>
      <c r="D1028" s="108">
        <v>600</v>
      </c>
      <c r="E1028" s="109">
        <f t="shared" si="59"/>
        <v>263418</v>
      </c>
      <c r="F1028" s="109">
        <f t="shared" si="60"/>
        <v>260653.2</v>
      </c>
      <c r="G1028" s="109">
        <f t="shared" si="61"/>
        <v>260653.2</v>
      </c>
      <c r="H1028" s="109"/>
    </row>
    <row r="1029" spans="1:8" ht="30">
      <c r="A1029" s="70" t="s">
        <v>585</v>
      </c>
      <c r="B1029" s="70" t="s">
        <v>548</v>
      </c>
      <c r="C1029" s="21" t="s">
        <v>366</v>
      </c>
      <c r="D1029" s="108">
        <v>310</v>
      </c>
      <c r="E1029" s="109">
        <f t="shared" si="59"/>
        <v>136099.29999999999</v>
      </c>
      <c r="F1029" s="109">
        <f t="shared" si="60"/>
        <v>134670.82</v>
      </c>
      <c r="G1029" s="109">
        <f t="shared" si="61"/>
        <v>134670.82</v>
      </c>
      <c r="H1029" s="109"/>
    </row>
    <row r="1030" spans="1:8" ht="30">
      <c r="A1030" s="70" t="s">
        <v>585</v>
      </c>
      <c r="B1030" s="70" t="s">
        <v>549</v>
      </c>
      <c r="C1030" s="21" t="s">
        <v>366</v>
      </c>
      <c r="D1030" s="108">
        <v>1600</v>
      </c>
      <c r="E1030" s="109">
        <f t="shared" si="59"/>
        <v>702448</v>
      </c>
      <c r="F1030" s="109">
        <f t="shared" si="60"/>
        <v>695075.20000000007</v>
      </c>
      <c r="G1030" s="109">
        <f t="shared" si="61"/>
        <v>695075.20000000007</v>
      </c>
      <c r="H1030" s="109"/>
    </row>
    <row r="1031" spans="1:8" ht="30">
      <c r="A1031" s="70" t="s">
        <v>585</v>
      </c>
      <c r="B1031" s="70" t="s">
        <v>550</v>
      </c>
      <c r="C1031" s="21" t="s">
        <v>366</v>
      </c>
      <c r="D1031" s="108">
        <v>200</v>
      </c>
      <c r="E1031" s="109">
        <f t="shared" si="59"/>
        <v>87806</v>
      </c>
      <c r="F1031" s="109">
        <f t="shared" si="60"/>
        <v>86884.400000000009</v>
      </c>
      <c r="G1031" s="109">
        <f t="shared" si="61"/>
        <v>86884.400000000009</v>
      </c>
      <c r="H1031" s="109"/>
    </row>
    <row r="1032" spans="1:8" ht="30">
      <c r="A1032" s="70" t="s">
        <v>585</v>
      </c>
      <c r="B1032" s="70" t="s">
        <v>551</v>
      </c>
      <c r="C1032" s="21" t="s">
        <v>366</v>
      </c>
      <c r="D1032" s="108">
        <v>3560</v>
      </c>
      <c r="E1032" s="109">
        <f t="shared" si="59"/>
        <v>1562946.7999999998</v>
      </c>
      <c r="F1032" s="109">
        <f t="shared" si="60"/>
        <v>1546542.32</v>
      </c>
      <c r="G1032" s="109">
        <f t="shared" si="61"/>
        <v>1546542.32</v>
      </c>
      <c r="H1032" s="109"/>
    </row>
    <row r="1033" spans="1:8" ht="30">
      <c r="A1033" s="70" t="s">
        <v>585</v>
      </c>
      <c r="B1033" s="70" t="s">
        <v>552</v>
      </c>
      <c r="C1033" s="21" t="s">
        <v>366</v>
      </c>
      <c r="D1033" s="108">
        <v>900</v>
      </c>
      <c r="E1033" s="109">
        <f t="shared" si="59"/>
        <v>395127</v>
      </c>
      <c r="F1033" s="109">
        <f t="shared" si="60"/>
        <v>390979.80000000005</v>
      </c>
      <c r="G1033" s="109">
        <f t="shared" si="61"/>
        <v>390979.80000000005</v>
      </c>
      <c r="H1033" s="109"/>
    </row>
    <row r="1034" spans="1:8" ht="30">
      <c r="A1034" s="70" t="s">
        <v>585</v>
      </c>
      <c r="B1034" s="70" t="s">
        <v>553</v>
      </c>
      <c r="C1034" s="21" t="s">
        <v>366</v>
      </c>
      <c r="D1034" s="108">
        <v>200</v>
      </c>
      <c r="E1034" s="109">
        <f t="shared" si="59"/>
        <v>87806</v>
      </c>
      <c r="F1034" s="109">
        <f t="shared" si="60"/>
        <v>86884.400000000009</v>
      </c>
      <c r="G1034" s="109">
        <f t="shared" si="61"/>
        <v>86884.400000000009</v>
      </c>
      <c r="H1034" s="109"/>
    </row>
    <row r="1035" spans="1:8" ht="30">
      <c r="A1035" s="70" t="s">
        <v>585</v>
      </c>
      <c r="B1035" s="70" t="s">
        <v>554</v>
      </c>
      <c r="C1035" s="21" t="s">
        <v>366</v>
      </c>
      <c r="D1035" s="108">
        <v>200</v>
      </c>
      <c r="E1035" s="109">
        <f t="shared" si="59"/>
        <v>87806</v>
      </c>
      <c r="F1035" s="109">
        <f t="shared" si="60"/>
        <v>86884.400000000009</v>
      </c>
      <c r="G1035" s="109">
        <f t="shared" si="61"/>
        <v>86884.400000000009</v>
      </c>
      <c r="H1035" s="109"/>
    </row>
    <row r="1036" spans="1:8" ht="30">
      <c r="A1036" s="70" t="s">
        <v>585</v>
      </c>
      <c r="B1036" s="70" t="s">
        <v>555</v>
      </c>
      <c r="C1036" s="21" t="s">
        <v>366</v>
      </c>
      <c r="D1036" s="108">
        <v>600</v>
      </c>
      <c r="E1036" s="109">
        <f t="shared" si="59"/>
        <v>263418</v>
      </c>
      <c r="F1036" s="109">
        <f t="shared" si="60"/>
        <v>260653.2</v>
      </c>
      <c r="G1036" s="109">
        <f t="shared" si="61"/>
        <v>260653.2</v>
      </c>
      <c r="H1036" s="109"/>
    </row>
    <row r="1037" spans="1:8" ht="30">
      <c r="A1037" s="70" t="s">
        <v>585</v>
      </c>
      <c r="B1037" s="70" t="s">
        <v>556</v>
      </c>
      <c r="C1037" s="21" t="s">
        <v>366</v>
      </c>
      <c r="D1037" s="108">
        <v>1600</v>
      </c>
      <c r="E1037" s="109">
        <f t="shared" si="59"/>
        <v>702448</v>
      </c>
      <c r="F1037" s="109">
        <f t="shared" si="60"/>
        <v>695075.20000000007</v>
      </c>
      <c r="G1037" s="109">
        <f t="shared" si="61"/>
        <v>695075.20000000007</v>
      </c>
      <c r="H1037" s="109"/>
    </row>
    <row r="1038" spans="1:8" ht="30">
      <c r="A1038" s="70" t="s">
        <v>585</v>
      </c>
      <c r="B1038" s="70" t="s">
        <v>557</v>
      </c>
      <c r="C1038" s="21" t="s">
        <v>366</v>
      </c>
      <c r="D1038" s="108">
        <v>1130</v>
      </c>
      <c r="E1038" s="109">
        <f t="shared" si="59"/>
        <v>496103.89999999997</v>
      </c>
      <c r="F1038" s="109">
        <f t="shared" si="60"/>
        <v>490896.86000000004</v>
      </c>
      <c r="G1038" s="109">
        <f t="shared" si="61"/>
        <v>490896.86000000004</v>
      </c>
      <c r="H1038" s="109"/>
    </row>
    <row r="1039" spans="1:8" ht="30">
      <c r="A1039" s="70" t="s">
        <v>585</v>
      </c>
      <c r="B1039" s="70" t="s">
        <v>558</v>
      </c>
      <c r="C1039" s="21" t="s">
        <v>366</v>
      </c>
      <c r="D1039" s="108">
        <v>500</v>
      </c>
      <c r="E1039" s="109">
        <f t="shared" si="59"/>
        <v>219515</v>
      </c>
      <c r="F1039" s="109">
        <f t="shared" si="60"/>
        <v>217211</v>
      </c>
      <c r="G1039" s="109">
        <f t="shared" si="61"/>
        <v>217211</v>
      </c>
      <c r="H1039" s="109"/>
    </row>
    <row r="1040" spans="1:8" ht="30">
      <c r="A1040" s="70" t="s">
        <v>585</v>
      </c>
      <c r="B1040" s="70" t="s">
        <v>559</v>
      </c>
      <c r="C1040" s="21" t="s">
        <v>366</v>
      </c>
      <c r="D1040" s="108">
        <v>900</v>
      </c>
      <c r="E1040" s="109">
        <f t="shared" ref="E1040:E1059" si="62">D1040*439.03</f>
        <v>395127</v>
      </c>
      <c r="F1040" s="109">
        <f t="shared" ref="F1040:F1059" si="63">D1040*434.422</f>
        <v>390979.80000000005</v>
      </c>
      <c r="G1040" s="109">
        <f t="shared" ref="G1040:G1059" si="64">D1040*434.422</f>
        <v>390979.80000000005</v>
      </c>
      <c r="H1040" s="109"/>
    </row>
    <row r="1041" spans="1:8" ht="30">
      <c r="A1041" s="70" t="s">
        <v>585</v>
      </c>
      <c r="B1041" s="70" t="s">
        <v>560</v>
      </c>
      <c r="C1041" s="21" t="s">
        <v>366</v>
      </c>
      <c r="D1041" s="108">
        <v>1400</v>
      </c>
      <c r="E1041" s="109">
        <f t="shared" si="62"/>
        <v>614642</v>
      </c>
      <c r="F1041" s="109">
        <f t="shared" si="63"/>
        <v>608190.80000000005</v>
      </c>
      <c r="G1041" s="109">
        <f t="shared" si="64"/>
        <v>608190.80000000005</v>
      </c>
      <c r="H1041" s="109"/>
    </row>
    <row r="1042" spans="1:8" ht="30">
      <c r="A1042" s="70" t="s">
        <v>585</v>
      </c>
      <c r="B1042" s="70" t="s">
        <v>561</v>
      </c>
      <c r="C1042" s="21" t="s">
        <v>366</v>
      </c>
      <c r="D1042" s="108">
        <v>1400</v>
      </c>
      <c r="E1042" s="109">
        <f t="shared" si="62"/>
        <v>614642</v>
      </c>
      <c r="F1042" s="109">
        <f t="shared" si="63"/>
        <v>608190.80000000005</v>
      </c>
      <c r="G1042" s="109">
        <f t="shared" si="64"/>
        <v>608190.80000000005</v>
      </c>
      <c r="H1042" s="109"/>
    </row>
    <row r="1043" spans="1:8" ht="30">
      <c r="A1043" s="70" t="s">
        <v>585</v>
      </c>
      <c r="B1043" s="70" t="s">
        <v>562</v>
      </c>
      <c r="C1043" s="21" t="s">
        <v>366</v>
      </c>
      <c r="D1043" s="108">
        <v>2390</v>
      </c>
      <c r="E1043" s="109">
        <f t="shared" si="62"/>
        <v>1049281.7</v>
      </c>
      <c r="F1043" s="109">
        <f t="shared" si="63"/>
        <v>1038268.5800000001</v>
      </c>
      <c r="G1043" s="109">
        <f t="shared" si="64"/>
        <v>1038268.5800000001</v>
      </c>
      <c r="H1043" s="109"/>
    </row>
    <row r="1044" spans="1:8" ht="30">
      <c r="A1044" s="70" t="s">
        <v>585</v>
      </c>
      <c r="B1044" s="70" t="s">
        <v>563</v>
      </c>
      <c r="C1044" s="21" t="s">
        <v>366</v>
      </c>
      <c r="D1044" s="108">
        <v>1400</v>
      </c>
      <c r="E1044" s="109">
        <f t="shared" si="62"/>
        <v>614642</v>
      </c>
      <c r="F1044" s="109">
        <f t="shared" si="63"/>
        <v>608190.80000000005</v>
      </c>
      <c r="G1044" s="109">
        <f t="shared" si="64"/>
        <v>608190.80000000005</v>
      </c>
      <c r="H1044" s="109"/>
    </row>
    <row r="1045" spans="1:8" ht="30">
      <c r="A1045" s="70" t="s">
        <v>585</v>
      </c>
      <c r="B1045" s="70" t="s">
        <v>564</v>
      </c>
      <c r="C1045" s="21" t="s">
        <v>366</v>
      </c>
      <c r="D1045" s="108">
        <v>10000</v>
      </c>
      <c r="E1045" s="109">
        <f t="shared" si="62"/>
        <v>4390300</v>
      </c>
      <c r="F1045" s="109">
        <f t="shared" si="63"/>
        <v>4344220</v>
      </c>
      <c r="G1045" s="109">
        <f t="shared" si="64"/>
        <v>4344220</v>
      </c>
      <c r="H1045" s="109"/>
    </row>
    <row r="1046" spans="1:8" ht="30">
      <c r="A1046" s="70" t="s">
        <v>585</v>
      </c>
      <c r="B1046" s="70" t="s">
        <v>565</v>
      </c>
      <c r="C1046" s="21" t="s">
        <v>366</v>
      </c>
      <c r="D1046" s="108">
        <v>1400</v>
      </c>
      <c r="E1046" s="109">
        <f t="shared" si="62"/>
        <v>614642</v>
      </c>
      <c r="F1046" s="109">
        <f t="shared" si="63"/>
        <v>608190.80000000005</v>
      </c>
      <c r="G1046" s="109">
        <f t="shared" si="64"/>
        <v>608190.80000000005</v>
      </c>
      <c r="H1046" s="109"/>
    </row>
    <row r="1047" spans="1:8" ht="30">
      <c r="A1047" s="70" t="s">
        <v>585</v>
      </c>
      <c r="B1047" s="70" t="s">
        <v>566</v>
      </c>
      <c r="C1047" s="21" t="s">
        <v>366</v>
      </c>
      <c r="D1047" s="108">
        <v>1300</v>
      </c>
      <c r="E1047" s="109">
        <f t="shared" si="62"/>
        <v>570739</v>
      </c>
      <c r="F1047" s="109">
        <f t="shared" si="63"/>
        <v>564748.6</v>
      </c>
      <c r="G1047" s="109">
        <f t="shared" si="64"/>
        <v>564748.6</v>
      </c>
      <c r="H1047" s="109"/>
    </row>
    <row r="1048" spans="1:8" ht="30">
      <c r="A1048" s="70" t="s">
        <v>585</v>
      </c>
      <c r="B1048" s="70" t="s">
        <v>567</v>
      </c>
      <c r="C1048" s="21" t="s">
        <v>366</v>
      </c>
      <c r="D1048" s="108">
        <v>5680</v>
      </c>
      <c r="E1048" s="109">
        <f t="shared" si="62"/>
        <v>2493690.4</v>
      </c>
      <c r="F1048" s="109">
        <f t="shared" si="63"/>
        <v>2467516.96</v>
      </c>
      <c r="G1048" s="109">
        <f t="shared" si="64"/>
        <v>2467516.96</v>
      </c>
      <c r="H1048" s="109"/>
    </row>
    <row r="1049" spans="1:8" ht="30">
      <c r="A1049" s="70" t="s">
        <v>585</v>
      </c>
      <c r="B1049" s="70" t="s">
        <v>568</v>
      </c>
      <c r="C1049" s="21" t="s">
        <v>366</v>
      </c>
      <c r="D1049" s="108">
        <v>200</v>
      </c>
      <c r="E1049" s="109">
        <f t="shared" si="62"/>
        <v>87806</v>
      </c>
      <c r="F1049" s="109">
        <f t="shared" si="63"/>
        <v>86884.400000000009</v>
      </c>
      <c r="G1049" s="109">
        <f t="shared" si="64"/>
        <v>86884.400000000009</v>
      </c>
      <c r="H1049" s="109"/>
    </row>
    <row r="1050" spans="1:8" ht="30">
      <c r="A1050" s="70" t="s">
        <v>585</v>
      </c>
      <c r="B1050" s="70" t="s">
        <v>569</v>
      </c>
      <c r="C1050" s="21" t="s">
        <v>366</v>
      </c>
      <c r="D1050" s="108">
        <v>200</v>
      </c>
      <c r="E1050" s="109">
        <f t="shared" si="62"/>
        <v>87806</v>
      </c>
      <c r="F1050" s="109">
        <f t="shared" si="63"/>
        <v>86884.400000000009</v>
      </c>
      <c r="G1050" s="109">
        <f t="shared" si="64"/>
        <v>86884.400000000009</v>
      </c>
      <c r="H1050" s="109"/>
    </row>
    <row r="1051" spans="1:8" ht="30">
      <c r="A1051" s="70" t="s">
        <v>585</v>
      </c>
      <c r="B1051" s="70" t="s">
        <v>570</v>
      </c>
      <c r="C1051" s="21" t="s">
        <v>366</v>
      </c>
      <c r="D1051" s="108">
        <v>600</v>
      </c>
      <c r="E1051" s="109">
        <f t="shared" si="62"/>
        <v>263418</v>
      </c>
      <c r="F1051" s="109">
        <f t="shared" si="63"/>
        <v>260653.2</v>
      </c>
      <c r="G1051" s="109">
        <f t="shared" si="64"/>
        <v>260653.2</v>
      </c>
      <c r="H1051" s="109"/>
    </row>
    <row r="1052" spans="1:8" ht="30">
      <c r="A1052" s="70" t="s">
        <v>585</v>
      </c>
      <c r="B1052" s="70" t="s">
        <v>571</v>
      </c>
      <c r="C1052" s="21" t="s">
        <v>366</v>
      </c>
      <c r="D1052" s="108">
        <v>1300</v>
      </c>
      <c r="E1052" s="109">
        <f t="shared" si="62"/>
        <v>570739</v>
      </c>
      <c r="F1052" s="109">
        <f t="shared" si="63"/>
        <v>564748.6</v>
      </c>
      <c r="G1052" s="109">
        <f t="shared" si="64"/>
        <v>564748.6</v>
      </c>
      <c r="H1052" s="109"/>
    </row>
    <row r="1053" spans="1:8" ht="30">
      <c r="A1053" s="70" t="s">
        <v>585</v>
      </c>
      <c r="B1053" s="70" t="s">
        <v>572</v>
      </c>
      <c r="C1053" s="21" t="s">
        <v>366</v>
      </c>
      <c r="D1053" s="108">
        <v>200</v>
      </c>
      <c r="E1053" s="109">
        <f t="shared" si="62"/>
        <v>87806</v>
      </c>
      <c r="F1053" s="109">
        <f t="shared" si="63"/>
        <v>86884.400000000009</v>
      </c>
      <c r="G1053" s="109">
        <f t="shared" si="64"/>
        <v>86884.400000000009</v>
      </c>
      <c r="H1053" s="109"/>
    </row>
    <row r="1054" spans="1:8" ht="30">
      <c r="A1054" s="70" t="s">
        <v>585</v>
      </c>
      <c r="B1054" s="70" t="s">
        <v>573</v>
      </c>
      <c r="C1054" s="21" t="s">
        <v>366</v>
      </c>
      <c r="D1054" s="108">
        <v>600</v>
      </c>
      <c r="E1054" s="109">
        <f t="shared" si="62"/>
        <v>263418</v>
      </c>
      <c r="F1054" s="109">
        <f t="shared" si="63"/>
        <v>260653.2</v>
      </c>
      <c r="G1054" s="109">
        <f t="shared" si="64"/>
        <v>260653.2</v>
      </c>
      <c r="H1054" s="109"/>
    </row>
    <row r="1055" spans="1:8" ht="30">
      <c r="A1055" s="70" t="s">
        <v>585</v>
      </c>
      <c r="B1055" s="70" t="s">
        <v>574</v>
      </c>
      <c r="C1055" s="21" t="s">
        <v>366</v>
      </c>
      <c r="D1055" s="108">
        <v>600</v>
      </c>
      <c r="E1055" s="109">
        <f t="shared" si="62"/>
        <v>263418</v>
      </c>
      <c r="F1055" s="109">
        <f t="shared" si="63"/>
        <v>260653.2</v>
      </c>
      <c r="G1055" s="109">
        <f t="shared" si="64"/>
        <v>260653.2</v>
      </c>
      <c r="H1055" s="109"/>
    </row>
    <row r="1056" spans="1:8" ht="30">
      <c r="A1056" s="70" t="s">
        <v>585</v>
      </c>
      <c r="B1056" s="70" t="s">
        <v>575</v>
      </c>
      <c r="C1056" s="21" t="s">
        <v>366</v>
      </c>
      <c r="D1056" s="108">
        <v>900</v>
      </c>
      <c r="E1056" s="109">
        <f t="shared" si="62"/>
        <v>395127</v>
      </c>
      <c r="F1056" s="109">
        <f t="shared" si="63"/>
        <v>390979.80000000005</v>
      </c>
      <c r="G1056" s="109">
        <f t="shared" si="64"/>
        <v>390979.80000000005</v>
      </c>
      <c r="H1056" s="109"/>
    </row>
    <row r="1057" spans="1:8" ht="45">
      <c r="A1057" s="70" t="s">
        <v>585</v>
      </c>
      <c r="B1057" s="70" t="s">
        <v>576</v>
      </c>
      <c r="C1057" s="21" t="s">
        <v>366</v>
      </c>
      <c r="D1057" s="108">
        <v>900</v>
      </c>
      <c r="E1057" s="109">
        <f t="shared" si="62"/>
        <v>395127</v>
      </c>
      <c r="F1057" s="109">
        <f t="shared" si="63"/>
        <v>390979.80000000005</v>
      </c>
      <c r="G1057" s="109">
        <f t="shared" si="64"/>
        <v>390979.80000000005</v>
      </c>
      <c r="H1057" s="109"/>
    </row>
    <row r="1058" spans="1:8" ht="30">
      <c r="A1058" s="70" t="s">
        <v>585</v>
      </c>
      <c r="B1058" s="70" t="s">
        <v>577</v>
      </c>
      <c r="C1058" s="21" t="s">
        <v>366</v>
      </c>
      <c r="D1058" s="108">
        <v>900</v>
      </c>
      <c r="E1058" s="109">
        <f t="shared" si="62"/>
        <v>395127</v>
      </c>
      <c r="F1058" s="109">
        <f t="shared" si="63"/>
        <v>390979.80000000005</v>
      </c>
      <c r="G1058" s="109">
        <f t="shared" si="64"/>
        <v>390979.80000000005</v>
      </c>
      <c r="H1058" s="109"/>
    </row>
    <row r="1059" spans="1:8" ht="75">
      <c r="A1059" s="70" t="s">
        <v>585</v>
      </c>
      <c r="B1059" s="70" t="s">
        <v>586</v>
      </c>
      <c r="C1059" s="21" t="s">
        <v>366</v>
      </c>
      <c r="D1059" s="108">
        <v>700</v>
      </c>
      <c r="E1059" s="109">
        <f t="shared" si="62"/>
        <v>307321</v>
      </c>
      <c r="F1059" s="109">
        <f t="shared" si="63"/>
        <v>304095.40000000002</v>
      </c>
      <c r="G1059" s="109">
        <f t="shared" si="64"/>
        <v>304095.40000000002</v>
      </c>
      <c r="H1059" s="109"/>
    </row>
    <row r="1060" spans="1:8" ht="15">
      <c r="A1060" s="36" t="s">
        <v>63</v>
      </c>
      <c r="B1060" s="70"/>
      <c r="C1060" s="21"/>
      <c r="D1060" s="108">
        <f>SUM(D847:D1059)</f>
        <v>225000</v>
      </c>
      <c r="E1060" s="109">
        <f t="shared" ref="E1060:G1060" si="65">SUM(E847:E1059)</f>
        <v>98781749.999999985</v>
      </c>
      <c r="F1060" s="109">
        <f t="shared" si="65"/>
        <v>97744949.99999994</v>
      </c>
      <c r="G1060" s="109">
        <f t="shared" si="65"/>
        <v>97744949.99999994</v>
      </c>
      <c r="H1060" s="109">
        <f>F1060-G1060</f>
        <v>0</v>
      </c>
    </row>
    <row r="1061" spans="1:8" ht="15">
      <c r="A1061" s="22"/>
      <c r="B1061" s="110"/>
      <c r="C1061" s="22"/>
      <c r="D1061" s="111"/>
      <c r="E1061" s="112">
        <v>98781750</v>
      </c>
      <c r="F1061" s="112">
        <v>97744950</v>
      </c>
      <c r="G1061" s="112">
        <v>97744950</v>
      </c>
      <c r="H1061" s="112">
        <v>0</v>
      </c>
    </row>
    <row r="1062" spans="1:8">
      <c r="A1062" s="7"/>
      <c r="B1062" s="113"/>
      <c r="C1062" s="7"/>
      <c r="D1062" s="114"/>
      <c r="E1062" s="115">
        <f>E1061/D1060</f>
        <v>439.03</v>
      </c>
      <c r="F1062" s="115">
        <f>F1061/D1060</f>
        <v>434.42200000000003</v>
      </c>
      <c r="G1062" s="115">
        <f>G1061/D1060</f>
        <v>434.42200000000003</v>
      </c>
      <c r="H1062" s="115"/>
    </row>
    <row r="1063" spans="1:8">
      <c r="A1063" s="7"/>
      <c r="B1063" s="113"/>
      <c r="C1063" s="7"/>
      <c r="D1063" s="114"/>
      <c r="E1063" s="115">
        <f>E1060-E1061</f>
        <v>0</v>
      </c>
      <c r="F1063" s="115">
        <f t="shared" ref="F1063:H1063" si="66">F1060-F1061</f>
        <v>0</v>
      </c>
      <c r="G1063" s="115">
        <f t="shared" si="66"/>
        <v>0</v>
      </c>
      <c r="H1063" s="115">
        <f t="shared" si="66"/>
        <v>0</v>
      </c>
    </row>
  </sheetData>
  <mergeCells count="30">
    <mergeCell ref="A42:H42"/>
    <mergeCell ref="A10:H10"/>
    <mergeCell ref="A34:H34"/>
    <mergeCell ref="A5:H5"/>
    <mergeCell ref="A6:H6"/>
    <mergeCell ref="A7:H7"/>
    <mergeCell ref="A8:G8"/>
    <mergeCell ref="A11:A12"/>
    <mergeCell ref="B11:D11"/>
    <mergeCell ref="E11:H11"/>
    <mergeCell ref="A33:H33"/>
    <mergeCell ref="A35:A36"/>
    <mergeCell ref="B35:D35"/>
    <mergeCell ref="E35:H35"/>
    <mergeCell ref="A32:H32"/>
    <mergeCell ref="A44:A45"/>
    <mergeCell ref="B44:D44"/>
    <mergeCell ref="E44:H44"/>
    <mergeCell ref="A264:A265"/>
    <mergeCell ref="B264:D264"/>
    <mergeCell ref="E264:H264"/>
    <mergeCell ref="A845:A846"/>
    <mergeCell ref="B845:D845"/>
    <mergeCell ref="E845:H845"/>
    <mergeCell ref="A484:A485"/>
    <mergeCell ref="B484:D484"/>
    <mergeCell ref="E484:H484"/>
    <mergeCell ref="A625:A626"/>
    <mergeCell ref="B625:D625"/>
    <mergeCell ref="E625:H625"/>
  </mergeCells>
  <printOptions horizontalCentered="1"/>
  <pageMargins left="0.11811023622047245" right="0.11811023622047245" top="0.35433070866141736" bottom="0.35433070866141736" header="0.31496062992125984" footer="0.31496062992125984"/>
  <pageSetup scale="70" orientation="landscape" horizontalDpi="4294967294" verticalDpi="4294967294"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H39"/>
  <sheetViews>
    <sheetView zoomScaleNormal="100" workbookViewId="0">
      <selection activeCell="C44" sqref="C44"/>
    </sheetView>
  </sheetViews>
  <sheetFormatPr baseColWidth="10" defaultRowHeight="14.4"/>
  <cols>
    <col min="1" max="1" width="53.44140625" customWidth="1"/>
    <col min="2" max="2" width="19.44140625" customWidth="1"/>
    <col min="3" max="3" width="21.88671875" customWidth="1"/>
    <col min="4" max="4" width="22.44140625" customWidth="1"/>
    <col min="5" max="5" width="22.109375" customWidth="1"/>
    <col min="6" max="6" width="18" customWidth="1"/>
  </cols>
  <sheetData>
    <row r="5" spans="1:8" s="7" customFormat="1" ht="19.95" customHeight="1">
      <c r="A5" s="165" t="s">
        <v>632</v>
      </c>
      <c r="B5" s="165"/>
      <c r="C5" s="165"/>
      <c r="D5" s="165"/>
      <c r="E5" s="165"/>
      <c r="F5" s="165"/>
      <c r="G5" s="46"/>
      <c r="H5" s="46"/>
    </row>
    <row r="6" spans="1:8" s="7" customFormat="1" ht="19.95" customHeight="1">
      <c r="A6" s="165" t="s">
        <v>636</v>
      </c>
      <c r="B6" s="165"/>
      <c r="C6" s="165"/>
      <c r="D6" s="165"/>
      <c r="E6" s="165"/>
      <c r="F6" s="165"/>
      <c r="G6" s="46"/>
      <c r="H6" s="46"/>
    </row>
    <row r="7" spans="1:8" ht="19.95" customHeight="1">
      <c r="A7" s="165" t="s">
        <v>637</v>
      </c>
      <c r="B7" s="165"/>
      <c r="C7" s="165"/>
      <c r="D7" s="165"/>
      <c r="E7" s="165"/>
      <c r="F7" s="165"/>
      <c r="G7" s="46"/>
      <c r="H7" s="46"/>
    </row>
    <row r="8" spans="1:8" ht="19.95" customHeight="1">
      <c r="A8" s="166" t="s">
        <v>185</v>
      </c>
      <c r="B8" s="166"/>
      <c r="C8" s="166"/>
      <c r="D8" s="166"/>
      <c r="E8" s="166"/>
      <c r="F8" s="166"/>
    </row>
    <row r="9" spans="1:8" ht="12.45" customHeight="1">
      <c r="A9" s="24"/>
      <c r="B9" s="17"/>
      <c r="C9" s="17"/>
      <c r="D9" s="17"/>
      <c r="E9" s="17"/>
      <c r="F9" s="17"/>
    </row>
    <row r="10" spans="1:8" s="7" customFormat="1" ht="23.4" customHeight="1">
      <c r="A10" s="182" t="s">
        <v>237</v>
      </c>
      <c r="B10" s="182"/>
      <c r="C10" s="182"/>
      <c r="D10" s="182"/>
      <c r="E10" s="182"/>
      <c r="F10" s="182"/>
    </row>
    <row r="11" spans="1:8" ht="23.4" customHeight="1">
      <c r="A11" s="52" t="s">
        <v>65</v>
      </c>
      <c r="B11" s="52" t="s">
        <v>2</v>
      </c>
      <c r="C11" s="52" t="s">
        <v>66</v>
      </c>
      <c r="D11" s="52" t="s">
        <v>84</v>
      </c>
      <c r="E11" s="52" t="s">
        <v>85</v>
      </c>
      <c r="F11" s="52" t="s">
        <v>86</v>
      </c>
    </row>
    <row r="12" spans="1:8" s="7" customFormat="1" ht="75">
      <c r="A12" s="70" t="s">
        <v>216</v>
      </c>
      <c r="B12" s="71">
        <v>14500000</v>
      </c>
      <c r="C12" s="71">
        <v>13050000</v>
      </c>
      <c r="D12" s="71">
        <v>13050000</v>
      </c>
      <c r="E12" s="71">
        <v>13050000.000000002</v>
      </c>
      <c r="F12" s="71">
        <f>C12-E12</f>
        <v>0</v>
      </c>
    </row>
    <row r="13" spans="1:8" s="7" customFormat="1" ht="30">
      <c r="A13" s="70" t="s">
        <v>217</v>
      </c>
      <c r="B13" s="71">
        <v>41000000</v>
      </c>
      <c r="C13" s="71">
        <v>41000000</v>
      </c>
      <c r="D13" s="71">
        <v>40308902.010000005</v>
      </c>
      <c r="E13" s="71">
        <v>40308902.010000005</v>
      </c>
      <c r="F13" s="71">
        <f t="shared" ref="F13:F28" si="0">C13-E13</f>
        <v>691097.98999999464</v>
      </c>
    </row>
    <row r="14" spans="1:8" s="7" customFormat="1" ht="15">
      <c r="A14" s="70" t="s">
        <v>218</v>
      </c>
      <c r="B14" s="71">
        <v>16903438</v>
      </c>
      <c r="C14" s="71">
        <v>16903438</v>
      </c>
      <c r="D14" s="71">
        <v>16903437.999999996</v>
      </c>
      <c r="E14" s="71">
        <v>16903437.999999996</v>
      </c>
      <c r="F14" s="71">
        <f t="shared" si="0"/>
        <v>0</v>
      </c>
    </row>
    <row r="15" spans="1:8" s="7" customFormat="1" ht="30">
      <c r="A15" s="106" t="s">
        <v>219</v>
      </c>
      <c r="B15" s="107">
        <v>3096562</v>
      </c>
      <c r="C15" s="107">
        <v>3096562</v>
      </c>
      <c r="D15" s="107">
        <v>3096206.6799999997</v>
      </c>
      <c r="E15" s="107">
        <v>3096206.6799999997</v>
      </c>
      <c r="F15" s="107">
        <f t="shared" si="0"/>
        <v>355.32000000029802</v>
      </c>
    </row>
    <row r="16" spans="1:8" s="7" customFormat="1" ht="30">
      <c r="A16" s="106" t="s">
        <v>220</v>
      </c>
      <c r="B16" s="107">
        <v>317050291</v>
      </c>
      <c r="C16" s="107">
        <v>318761092.91000003</v>
      </c>
      <c r="D16" s="107">
        <v>318759910.42000002</v>
      </c>
      <c r="E16" s="107">
        <v>318759910.42000002</v>
      </c>
      <c r="F16" s="107">
        <f t="shared" si="0"/>
        <v>1182.4900000095367</v>
      </c>
    </row>
    <row r="17" spans="1:6" s="7" customFormat="1" ht="30">
      <c r="A17" s="70" t="s">
        <v>221</v>
      </c>
      <c r="B17" s="71">
        <v>350406350</v>
      </c>
      <c r="C17" s="71">
        <v>347524562</v>
      </c>
      <c r="D17" s="71">
        <v>347524561.99000001</v>
      </c>
      <c r="E17" s="71">
        <v>347524561.99000001</v>
      </c>
      <c r="F17" s="71">
        <f t="shared" si="0"/>
        <v>9.9999904632568359E-3</v>
      </c>
    </row>
    <row r="18" spans="1:6" s="7" customFormat="1" ht="45">
      <c r="A18" s="70" t="s">
        <v>222</v>
      </c>
      <c r="B18" s="71">
        <v>16604400</v>
      </c>
      <c r="C18" s="71">
        <v>19869484.800000001</v>
      </c>
      <c r="D18" s="71">
        <v>19869070.850000001</v>
      </c>
      <c r="E18" s="71">
        <v>19869070.850000001</v>
      </c>
      <c r="F18" s="71">
        <f t="shared" si="0"/>
        <v>413.94999999925494</v>
      </c>
    </row>
    <row r="19" spans="1:6" s="7" customFormat="1" ht="30">
      <c r="A19" s="70" t="s">
        <v>223</v>
      </c>
      <c r="B19" s="71">
        <v>84020705</v>
      </c>
      <c r="C19" s="71">
        <v>82963406.290000007</v>
      </c>
      <c r="D19" s="71">
        <v>82963406.289999992</v>
      </c>
      <c r="E19" s="71">
        <v>82963406.289999992</v>
      </c>
      <c r="F19" s="71">
        <f t="shared" si="0"/>
        <v>0</v>
      </c>
    </row>
    <row r="20" spans="1:6" s="7" customFormat="1" ht="30">
      <c r="A20" s="70" t="s">
        <v>224</v>
      </c>
      <c r="B20" s="71">
        <v>98781750</v>
      </c>
      <c r="C20" s="71">
        <v>97744950</v>
      </c>
      <c r="D20" s="71">
        <v>97744950</v>
      </c>
      <c r="E20" s="71">
        <v>97744950</v>
      </c>
      <c r="F20" s="71">
        <f t="shared" si="0"/>
        <v>0</v>
      </c>
    </row>
    <row r="21" spans="1:6" s="7" customFormat="1" ht="30">
      <c r="A21" s="70" t="s">
        <v>225</v>
      </c>
      <c r="B21" s="71">
        <v>10000000</v>
      </c>
      <c r="C21" s="71">
        <v>10000000</v>
      </c>
      <c r="D21" s="71">
        <v>9999768.1100000013</v>
      </c>
      <c r="E21" s="71">
        <v>9999768.1100000013</v>
      </c>
      <c r="F21" s="71">
        <f t="shared" si="0"/>
        <v>231.8899999987334</v>
      </c>
    </row>
    <row r="22" spans="1:6" s="7" customFormat="1" ht="15">
      <c r="A22" s="70" t="s">
        <v>226</v>
      </c>
      <c r="B22" s="71">
        <v>32000000</v>
      </c>
      <c r="C22" s="71">
        <v>32000000</v>
      </c>
      <c r="D22" s="71">
        <v>31999663.960000005</v>
      </c>
      <c r="E22" s="71">
        <v>31999663.960000005</v>
      </c>
      <c r="F22" s="71">
        <f t="shared" si="0"/>
        <v>336.03999999538064</v>
      </c>
    </row>
    <row r="23" spans="1:6" s="7" customFormat="1" ht="15">
      <c r="A23" s="70" t="s">
        <v>227</v>
      </c>
      <c r="B23" s="71">
        <v>33000000</v>
      </c>
      <c r="C23" s="71">
        <v>19114000</v>
      </c>
      <c r="D23" s="71">
        <v>19102165.77</v>
      </c>
      <c r="E23" s="71">
        <v>19102165.77</v>
      </c>
      <c r="F23" s="71">
        <f t="shared" si="0"/>
        <v>11834.230000000447</v>
      </c>
    </row>
    <row r="24" spans="1:6" s="7" customFormat="1" ht="30">
      <c r="A24" s="70" t="s">
        <v>228</v>
      </c>
      <c r="B24" s="71">
        <v>2300104</v>
      </c>
      <c r="C24" s="71">
        <v>2300104</v>
      </c>
      <c r="D24" s="71">
        <v>2298573.9000000004</v>
      </c>
      <c r="E24" s="71">
        <v>2298573.9000000004</v>
      </c>
      <c r="F24" s="71">
        <f t="shared" si="0"/>
        <v>1530.0999999996275</v>
      </c>
    </row>
    <row r="25" spans="1:6" s="7" customFormat="1" ht="15">
      <c r="A25" s="70" t="s">
        <v>229</v>
      </c>
      <c r="B25" s="71">
        <v>0</v>
      </c>
      <c r="C25" s="71">
        <v>5306000</v>
      </c>
      <c r="D25" s="71">
        <v>5295112.63</v>
      </c>
      <c r="E25" s="71">
        <v>5295112.63</v>
      </c>
      <c r="F25" s="71">
        <f t="shared" si="0"/>
        <v>10887.370000000112</v>
      </c>
    </row>
    <row r="26" spans="1:6" s="7" customFormat="1" ht="15">
      <c r="A26" s="70" t="s">
        <v>230</v>
      </c>
      <c r="B26" s="71">
        <v>0</v>
      </c>
      <c r="C26" s="71">
        <v>8580000</v>
      </c>
      <c r="D26" s="71">
        <v>8495516.620000001</v>
      </c>
      <c r="E26" s="71">
        <v>8495516.620000001</v>
      </c>
      <c r="F26" s="71">
        <f t="shared" si="0"/>
        <v>84483.379999998957</v>
      </c>
    </row>
    <row r="27" spans="1:6" ht="75">
      <c r="A27" s="70" t="s">
        <v>231</v>
      </c>
      <c r="B27" s="71">
        <v>0</v>
      </c>
      <c r="C27" s="71">
        <v>700000</v>
      </c>
      <c r="D27" s="71">
        <v>698795.6</v>
      </c>
      <c r="E27" s="71">
        <v>698795.6</v>
      </c>
      <c r="F27" s="71">
        <f t="shared" si="0"/>
        <v>1204.4000000000233</v>
      </c>
    </row>
    <row r="28" spans="1:6" ht="75">
      <c r="A28" s="70" t="s">
        <v>232</v>
      </c>
      <c r="B28" s="71">
        <v>0</v>
      </c>
      <c r="C28" s="71">
        <v>750000</v>
      </c>
      <c r="D28" s="71">
        <v>330716</v>
      </c>
      <c r="E28" s="71">
        <v>330716</v>
      </c>
      <c r="F28" s="71">
        <f t="shared" si="0"/>
        <v>419284</v>
      </c>
    </row>
    <row r="29" spans="1:6" s="5" customFormat="1" ht="15">
      <c r="A29" s="36" t="s">
        <v>63</v>
      </c>
      <c r="B29" s="71">
        <f>SUM(B12:B28)</f>
        <v>1019663600</v>
      </c>
      <c r="C29" s="71">
        <f>SUM(C12:C28)</f>
        <v>1019663600</v>
      </c>
      <c r="D29" s="71">
        <f>SUM(D12:D28)</f>
        <v>1018440758.83</v>
      </c>
      <c r="E29" s="71">
        <f>SUM(E12:E28)</f>
        <v>1018440758.83</v>
      </c>
      <c r="F29" s="71">
        <f>SUM(F12:F28)</f>
        <v>1222841.1699999874</v>
      </c>
    </row>
    <row r="30" spans="1:6" s="5" customFormat="1" ht="43.5" customHeight="1">
      <c r="A30" s="188" t="s">
        <v>250</v>
      </c>
      <c r="B30" s="188"/>
      <c r="C30" s="188"/>
      <c r="D30" s="188"/>
      <c r="E30" s="188"/>
      <c r="F30" s="188"/>
    </row>
    <row r="31" spans="1:6" ht="15">
      <c r="A31" s="22"/>
      <c r="B31" s="22"/>
      <c r="C31" s="22"/>
      <c r="D31" s="22"/>
      <c r="E31" s="22"/>
      <c r="F31" s="22"/>
    </row>
    <row r="32" spans="1:6" s="7" customFormat="1" ht="23.4" customHeight="1">
      <c r="A32" s="182" t="s">
        <v>238</v>
      </c>
      <c r="B32" s="182"/>
      <c r="C32" s="182"/>
      <c r="D32" s="182"/>
      <c r="E32" s="182"/>
      <c r="F32" s="182"/>
    </row>
    <row r="33" spans="1:6" s="7" customFormat="1" ht="23.4" customHeight="1">
      <c r="A33" s="66" t="s">
        <v>65</v>
      </c>
      <c r="B33" s="66" t="s">
        <v>2</v>
      </c>
      <c r="C33" s="66" t="s">
        <v>66</v>
      </c>
      <c r="D33" s="66" t="s">
        <v>84</v>
      </c>
      <c r="E33" s="66" t="s">
        <v>85</v>
      </c>
      <c r="F33" s="66" t="s">
        <v>86</v>
      </c>
    </row>
    <row r="34" spans="1:6" ht="45">
      <c r="A34" s="70" t="s">
        <v>233</v>
      </c>
      <c r="B34" s="71">
        <v>0</v>
      </c>
      <c r="C34" s="71">
        <v>7672676.2599999998</v>
      </c>
      <c r="D34" s="71">
        <v>7672497.5200000005</v>
      </c>
      <c r="E34" s="71">
        <v>7672497.5199999996</v>
      </c>
      <c r="F34" s="71">
        <f>C34-E34</f>
        <v>178.74000000022352</v>
      </c>
    </row>
    <row r="35" spans="1:6" ht="30">
      <c r="A35" s="70" t="s">
        <v>234</v>
      </c>
      <c r="B35" s="71">
        <v>0</v>
      </c>
      <c r="C35" s="71">
        <v>2244972.66</v>
      </c>
      <c r="D35" s="71">
        <v>2243485.54</v>
      </c>
      <c r="E35" s="71">
        <v>2243485.54</v>
      </c>
      <c r="F35" s="71">
        <f>C35-E35</f>
        <v>1487.1200000001118</v>
      </c>
    </row>
    <row r="36" spans="1:6" ht="45">
      <c r="A36" s="70" t="s">
        <v>235</v>
      </c>
      <c r="B36" s="71">
        <v>0</v>
      </c>
      <c r="C36" s="71">
        <v>1784832.32</v>
      </c>
      <c r="D36" s="71">
        <v>1784474.42</v>
      </c>
      <c r="E36" s="71">
        <v>1784474.42</v>
      </c>
      <c r="F36" s="71">
        <f>C36-E36</f>
        <v>357.9000000001397</v>
      </c>
    </row>
    <row r="37" spans="1:6" ht="30">
      <c r="A37" s="70" t="s">
        <v>236</v>
      </c>
      <c r="B37" s="71">
        <v>0</v>
      </c>
      <c r="C37" s="71">
        <v>1344546.87</v>
      </c>
      <c r="D37" s="71">
        <v>1344525</v>
      </c>
      <c r="E37" s="71">
        <v>1344525</v>
      </c>
      <c r="F37" s="71">
        <f>C37-E37</f>
        <v>21.870000000111759</v>
      </c>
    </row>
    <row r="38" spans="1:6" ht="15">
      <c r="A38" s="36" t="s">
        <v>63</v>
      </c>
      <c r="B38" s="77">
        <f>SUM(B34:B37)</f>
        <v>0</v>
      </c>
      <c r="C38" s="71">
        <f>SUM(C34:C37)</f>
        <v>13047028.109999999</v>
      </c>
      <c r="D38" s="71">
        <f>SUM(D34:D37)</f>
        <v>13044982.48</v>
      </c>
      <c r="E38" s="71">
        <f>SUM(E34:E37)</f>
        <v>13044982.479999999</v>
      </c>
      <c r="F38" s="71">
        <f>SUM(F34:F37)</f>
        <v>2045.6300000005867</v>
      </c>
    </row>
    <row r="39" spans="1:6" s="5" customFormat="1" ht="43.5" customHeight="1">
      <c r="A39" s="188" t="s">
        <v>250</v>
      </c>
      <c r="B39" s="188"/>
      <c r="C39" s="188"/>
      <c r="D39" s="188"/>
      <c r="E39" s="188"/>
      <c r="F39" s="188"/>
    </row>
  </sheetData>
  <mergeCells count="8">
    <mergeCell ref="A30:F30"/>
    <mergeCell ref="A39:F39"/>
    <mergeCell ref="A32:F32"/>
    <mergeCell ref="A8:F8"/>
    <mergeCell ref="A5:F5"/>
    <mergeCell ref="A6:F6"/>
    <mergeCell ref="A7:F7"/>
    <mergeCell ref="A10:F10"/>
  </mergeCells>
  <printOptions horizontalCentered="1"/>
  <pageMargins left="0.11811023622047245" right="0.11811023622047245" top="0.74803149606299213" bottom="0.74803149606299213" header="0.31496062992125984" footer="0.31496062992125984"/>
  <pageSetup scale="80"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G42"/>
  <sheetViews>
    <sheetView zoomScale="110" zoomScaleNormal="110" workbookViewId="0">
      <selection activeCell="I7" sqref="I7"/>
    </sheetView>
  </sheetViews>
  <sheetFormatPr baseColWidth="10" defaultRowHeight="14.4"/>
  <cols>
    <col min="1" max="1" width="14.33203125" customWidth="1"/>
    <col min="2" max="2" width="20.88671875" customWidth="1"/>
    <col min="3" max="3" width="18.109375" customWidth="1"/>
    <col min="4" max="4" width="32.33203125" customWidth="1"/>
    <col min="5" max="5" width="30.6640625" customWidth="1"/>
  </cols>
  <sheetData>
    <row r="4" spans="1:7" ht="18" customHeight="1"/>
    <row r="5" spans="1:7" s="7" customFormat="1" ht="19.95" customHeight="1">
      <c r="A5" s="165" t="s">
        <v>632</v>
      </c>
      <c r="B5" s="165"/>
      <c r="C5" s="165"/>
      <c r="D5" s="165"/>
      <c r="E5" s="165"/>
      <c r="F5" s="46"/>
    </row>
    <row r="6" spans="1:7" s="7" customFormat="1" ht="19.95" customHeight="1">
      <c r="A6" s="165" t="s">
        <v>636</v>
      </c>
      <c r="B6" s="165"/>
      <c r="C6" s="165"/>
      <c r="D6" s="165"/>
      <c r="E6" s="165"/>
      <c r="F6" s="46"/>
    </row>
    <row r="7" spans="1:7" ht="37.5" customHeight="1">
      <c r="A7" s="165" t="s">
        <v>637</v>
      </c>
      <c r="B7" s="165"/>
      <c r="C7" s="165"/>
      <c r="D7" s="165"/>
      <c r="E7" s="165"/>
      <c r="F7" s="46"/>
    </row>
    <row r="8" spans="1:7" s="7" customFormat="1" ht="19.95" customHeight="1">
      <c r="A8" s="166" t="s">
        <v>111</v>
      </c>
      <c r="B8" s="166"/>
      <c r="C8" s="166"/>
      <c r="D8" s="166"/>
      <c r="E8" s="166"/>
      <c r="F8" s="46"/>
    </row>
    <row r="9" spans="1:7" s="7" customFormat="1" ht="27.6" customHeight="1">
      <c r="A9" s="193" t="s">
        <v>188</v>
      </c>
      <c r="B9" s="193"/>
      <c r="C9" s="193"/>
      <c r="D9" s="193"/>
      <c r="E9" s="193"/>
      <c r="G9"/>
    </row>
    <row r="10" spans="1:7" ht="12.45" customHeight="1">
      <c r="A10" s="32"/>
      <c r="B10" s="32"/>
      <c r="C10" s="32"/>
      <c r="D10" s="32"/>
      <c r="E10" s="32"/>
    </row>
    <row r="11" spans="1:7" ht="78.599999999999994" customHeight="1">
      <c r="A11" s="56" t="s">
        <v>67</v>
      </c>
      <c r="B11" s="56" t="s">
        <v>87</v>
      </c>
      <c r="C11" s="56" t="s">
        <v>63</v>
      </c>
      <c r="D11" s="57" t="s">
        <v>112</v>
      </c>
      <c r="E11" s="56" t="s">
        <v>101</v>
      </c>
    </row>
    <row r="12" spans="1:7" ht="20.399999999999999" customHeight="1">
      <c r="A12" s="190" t="s">
        <v>113</v>
      </c>
      <c r="B12" s="191"/>
      <c r="C12" s="191"/>
      <c r="D12" s="191"/>
      <c r="E12" s="192"/>
    </row>
    <row r="13" spans="1:7" ht="36">
      <c r="A13" s="189" t="s">
        <v>68</v>
      </c>
      <c r="B13" s="39" t="s">
        <v>237</v>
      </c>
      <c r="C13" s="79">
        <v>1019663600</v>
      </c>
      <c r="D13" s="81">
        <f>C13/C30</f>
        <v>0.67352932392227138</v>
      </c>
      <c r="E13" s="39" t="s">
        <v>64</v>
      </c>
    </row>
    <row r="14" spans="1:7" s="7" customFormat="1" ht="48">
      <c r="A14" s="189"/>
      <c r="B14" s="39" t="s">
        <v>239</v>
      </c>
      <c r="C14" s="79">
        <v>13047028.109999999</v>
      </c>
      <c r="D14" s="81">
        <f>C14/C30</f>
        <v>8.6180932830427319E-3</v>
      </c>
      <c r="E14" s="39"/>
    </row>
    <row r="15" spans="1:7" s="7" customFormat="1">
      <c r="A15" s="189"/>
      <c r="B15" s="39" t="s">
        <v>242</v>
      </c>
      <c r="C15" s="79">
        <v>1308873.55</v>
      </c>
      <c r="D15" s="81">
        <f>C15/C30</f>
        <v>8.6456427122753366E-4</v>
      </c>
      <c r="E15" s="39"/>
    </row>
    <row r="16" spans="1:7" s="7" customFormat="1">
      <c r="A16" s="189"/>
      <c r="B16" s="39" t="s">
        <v>240</v>
      </c>
      <c r="C16" s="79">
        <v>111518514.22</v>
      </c>
      <c r="D16" s="81">
        <f>C16/C30</f>
        <v>7.3662519175356281E-2</v>
      </c>
      <c r="E16" s="39"/>
    </row>
    <row r="17" spans="1:5" ht="24">
      <c r="A17" s="189"/>
      <c r="B17" s="39" t="s">
        <v>241</v>
      </c>
      <c r="C17" s="79">
        <v>4780034.2699999996</v>
      </c>
      <c r="D17" s="81">
        <f>C17/C30</f>
        <v>3.1574072568623496E-3</v>
      </c>
      <c r="E17" s="39" t="s">
        <v>64</v>
      </c>
    </row>
    <row r="18" spans="1:5" ht="27.75" customHeight="1" thickBot="1">
      <c r="A18" s="189"/>
      <c r="B18" s="85" t="s">
        <v>69</v>
      </c>
      <c r="C18" s="86">
        <f>SUM(C13:C17)</f>
        <v>1150318050.1499999</v>
      </c>
      <c r="D18" s="88">
        <f>C18/C30</f>
        <v>0.75983190790876021</v>
      </c>
      <c r="E18" s="147" t="s">
        <v>64</v>
      </c>
    </row>
    <row r="19" spans="1:5" ht="36.6" thickTop="1">
      <c r="A19" s="189" t="s">
        <v>70</v>
      </c>
      <c r="B19" s="82" t="s">
        <v>243</v>
      </c>
      <c r="C19" s="83">
        <v>310162593.54000002</v>
      </c>
      <c r="D19" s="84">
        <f>C19/C30</f>
        <v>0.20487502146097447</v>
      </c>
      <c r="E19" s="39" t="s">
        <v>64</v>
      </c>
    </row>
    <row r="20" spans="1:5" ht="36">
      <c r="A20" s="189"/>
      <c r="B20" s="39" t="s">
        <v>244</v>
      </c>
      <c r="C20" s="79">
        <v>2544800.7400000002</v>
      </c>
      <c r="D20" s="81">
        <f>C20/C30</f>
        <v>1.6809445016269053E-3</v>
      </c>
      <c r="E20" s="39" t="s">
        <v>64</v>
      </c>
    </row>
    <row r="21" spans="1:5" s="7" customFormat="1" ht="36">
      <c r="A21" s="189"/>
      <c r="B21" s="39" t="s">
        <v>245</v>
      </c>
      <c r="C21" s="79">
        <v>23247816.48</v>
      </c>
      <c r="D21" s="81">
        <f>C21/C30</f>
        <v>1.5356129331716303E-2</v>
      </c>
      <c r="E21" s="39"/>
    </row>
    <row r="22" spans="1:5" s="7" customFormat="1" ht="36">
      <c r="A22" s="189"/>
      <c r="B22" s="39" t="s">
        <v>246</v>
      </c>
      <c r="C22" s="79">
        <v>4376952.71</v>
      </c>
      <c r="D22" s="81">
        <f>C22/C30</f>
        <v>2.8911554748115493E-3</v>
      </c>
      <c r="E22" s="39"/>
    </row>
    <row r="23" spans="1:5" s="7" customFormat="1" ht="36">
      <c r="A23" s="189"/>
      <c r="B23" s="39" t="s">
        <v>249</v>
      </c>
      <c r="C23" s="79">
        <v>312144.43</v>
      </c>
      <c r="D23" s="81">
        <f>C23/C30</f>
        <v>2.0618410513428427E-4</v>
      </c>
      <c r="E23" s="39"/>
    </row>
    <row r="24" spans="1:5" ht="15" thickBot="1">
      <c r="A24" s="189"/>
      <c r="B24" s="85" t="s">
        <v>71</v>
      </c>
      <c r="C24" s="86">
        <f>SUM(C19:C23)</f>
        <v>340644307.90000004</v>
      </c>
      <c r="D24" s="88">
        <f>C24/C30</f>
        <v>0.22500943487426353</v>
      </c>
      <c r="E24" s="39" t="s">
        <v>64</v>
      </c>
    </row>
    <row r="25" spans="1:5" ht="15.75" customHeight="1" thickTop="1">
      <c r="A25" s="189" t="s">
        <v>72</v>
      </c>
      <c r="B25" s="82" t="s">
        <v>247</v>
      </c>
      <c r="C25" s="83">
        <v>22737742</v>
      </c>
      <c r="D25" s="84">
        <f>C25/C30</f>
        <v>1.5019204369734328E-2</v>
      </c>
      <c r="E25" s="39"/>
    </row>
    <row r="26" spans="1:5" ht="15" thickBot="1">
      <c r="A26" s="189"/>
      <c r="B26" s="85" t="s">
        <v>73</v>
      </c>
      <c r="C26" s="86">
        <f>C25</f>
        <v>22737742</v>
      </c>
      <c r="D26" s="87">
        <f>C26/C30</f>
        <v>1.5019204369734328E-2</v>
      </c>
      <c r="E26" s="39"/>
    </row>
    <row r="27" spans="1:5" ht="15.75" customHeight="1" thickTop="1">
      <c r="A27" s="189" t="s">
        <v>88</v>
      </c>
      <c r="B27" s="82" t="s">
        <v>248</v>
      </c>
      <c r="C27" s="83">
        <v>211119.23</v>
      </c>
      <c r="D27" s="84">
        <f>C27/C30</f>
        <v>1.3945284724186538E-4</v>
      </c>
      <c r="E27" s="39" t="s">
        <v>64</v>
      </c>
    </row>
    <row r="28" spans="1:5">
      <c r="A28" s="189"/>
      <c r="B28" s="39"/>
      <c r="C28" s="39"/>
      <c r="D28" s="81" t="s">
        <v>64</v>
      </c>
      <c r="E28" s="39" t="s">
        <v>64</v>
      </c>
    </row>
    <row r="29" spans="1:5" ht="26.25" customHeight="1" thickBot="1">
      <c r="A29" s="189"/>
      <c r="B29" s="85" t="s">
        <v>74</v>
      </c>
      <c r="C29" s="86">
        <f>SUM(C27:C28)</f>
        <v>211119.23</v>
      </c>
      <c r="D29" s="87">
        <f>C29/C30</f>
        <v>1.3945284724186538E-4</v>
      </c>
      <c r="E29" s="39" t="s">
        <v>64</v>
      </c>
    </row>
    <row r="30" spans="1:5" ht="24.75" customHeight="1" thickTop="1" thickBot="1">
      <c r="A30" s="198" t="s">
        <v>114</v>
      </c>
      <c r="B30" s="198"/>
      <c r="C30" s="86">
        <f>SUM(C18,C24,C26,C29)</f>
        <v>1513911219.28</v>
      </c>
      <c r="D30" s="88">
        <f>SUM(D18,D24,D26,D29)</f>
        <v>0.99999999999999989</v>
      </c>
      <c r="E30" s="39" t="s">
        <v>64</v>
      </c>
    </row>
    <row r="31" spans="1:5" ht="18.600000000000001" customHeight="1" thickTop="1">
      <c r="A31" s="199" t="s">
        <v>89</v>
      </c>
      <c r="B31" s="199"/>
      <c r="C31" s="199"/>
      <c r="D31" s="199"/>
      <c r="E31" s="200"/>
    </row>
    <row r="32" spans="1:5" ht="28.5" customHeight="1">
      <c r="A32" s="195" t="s">
        <v>90</v>
      </c>
      <c r="B32" s="196"/>
      <c r="C32" s="54" t="s">
        <v>63</v>
      </c>
      <c r="D32" s="55" t="s">
        <v>91</v>
      </c>
      <c r="E32" s="54" t="s">
        <v>92</v>
      </c>
    </row>
    <row r="33" spans="1:7">
      <c r="A33" s="33"/>
      <c r="B33" s="33"/>
      <c r="C33" s="33"/>
      <c r="D33" s="33"/>
      <c r="E33" s="33"/>
    </row>
    <row r="34" spans="1:7">
      <c r="A34" s="33"/>
      <c r="B34" s="33"/>
      <c r="C34" s="33"/>
      <c r="D34" s="33"/>
      <c r="E34" s="33"/>
    </row>
    <row r="35" spans="1:7">
      <c r="A35" s="33"/>
      <c r="B35" s="33"/>
      <c r="C35" s="33"/>
      <c r="D35" s="33"/>
      <c r="E35" s="33"/>
    </row>
    <row r="36" spans="1:7" ht="16.8">
      <c r="A36" s="17"/>
      <c r="B36" s="17"/>
      <c r="C36" s="17"/>
      <c r="D36" s="17"/>
      <c r="E36" s="17"/>
    </row>
    <row r="37" spans="1:7" ht="15" customHeight="1">
      <c r="A37" s="197" t="s">
        <v>211</v>
      </c>
      <c r="B37" s="197"/>
      <c r="C37" s="197"/>
      <c r="D37" s="197"/>
      <c r="E37" s="197"/>
    </row>
    <row r="38" spans="1:7">
      <c r="A38" s="197"/>
      <c r="B38" s="197"/>
      <c r="C38" s="197"/>
      <c r="D38" s="197"/>
      <c r="E38" s="197"/>
      <c r="G38" s="9"/>
    </row>
    <row r="39" spans="1:7" ht="27" customHeight="1">
      <c r="A39" s="197"/>
      <c r="B39" s="197"/>
      <c r="C39" s="197"/>
      <c r="D39" s="197"/>
      <c r="E39" s="197"/>
    </row>
    <row r="40" spans="1:7" ht="34.799999999999997" customHeight="1">
      <c r="A40" s="194" t="s">
        <v>658</v>
      </c>
      <c r="B40" s="194"/>
      <c r="C40" s="194"/>
      <c r="D40" s="194"/>
      <c r="E40" s="194"/>
    </row>
    <row r="42" spans="1:7">
      <c r="D42" s="80"/>
    </row>
  </sheetData>
  <mergeCells count="15">
    <mergeCell ref="A40:E40"/>
    <mergeCell ref="A32:B32"/>
    <mergeCell ref="A37:E39"/>
    <mergeCell ref="A27:A29"/>
    <mergeCell ref="A30:B30"/>
    <mergeCell ref="A31:E31"/>
    <mergeCell ref="A13:A18"/>
    <mergeCell ref="A19:A24"/>
    <mergeCell ref="A25:A26"/>
    <mergeCell ref="A5:E5"/>
    <mergeCell ref="A6:E6"/>
    <mergeCell ref="A7:E7"/>
    <mergeCell ref="A8:E8"/>
    <mergeCell ref="A12:E12"/>
    <mergeCell ref="A9:E9"/>
  </mergeCells>
  <pageMargins left="0.7" right="0.7" top="0.75" bottom="0.75" header="0.3" footer="0.3"/>
  <pageSetup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F38"/>
  <sheetViews>
    <sheetView topLeftCell="A25" zoomScale="110" zoomScaleNormal="110" workbookViewId="0">
      <selection activeCell="B42" sqref="B42"/>
    </sheetView>
  </sheetViews>
  <sheetFormatPr baseColWidth="10" defaultRowHeight="14.4"/>
  <cols>
    <col min="1" max="1" width="34" customWidth="1"/>
    <col min="2" max="2" width="29" customWidth="1"/>
    <col min="3" max="3" width="47.88671875" customWidth="1"/>
    <col min="4" max="4" width="28.88671875" customWidth="1"/>
    <col min="5" max="6" width="17.88671875" customWidth="1"/>
  </cols>
  <sheetData>
    <row r="4" spans="1:6" ht="16.95" customHeight="1"/>
    <row r="5" spans="1:6" s="7" customFormat="1" ht="19.95" customHeight="1">
      <c r="A5" s="165" t="s">
        <v>632</v>
      </c>
      <c r="B5" s="165"/>
      <c r="C5" s="165"/>
      <c r="D5" s="165"/>
      <c r="E5" s="165"/>
    </row>
    <row r="6" spans="1:6" s="7" customFormat="1" ht="19.95" customHeight="1">
      <c r="A6" s="165" t="s">
        <v>633</v>
      </c>
      <c r="B6" s="165"/>
      <c r="C6" s="165"/>
      <c r="D6" s="165"/>
      <c r="E6" s="165"/>
    </row>
    <row r="7" spans="1:6" ht="19.95" customHeight="1">
      <c r="A7" s="165" t="s">
        <v>637</v>
      </c>
      <c r="B7" s="165"/>
      <c r="C7" s="165"/>
      <c r="D7" s="165"/>
      <c r="E7" s="165"/>
    </row>
    <row r="8" spans="1:6" ht="20.25" customHeight="1">
      <c r="A8" s="165" t="s">
        <v>125</v>
      </c>
      <c r="B8" s="165"/>
      <c r="C8" s="165"/>
      <c r="D8" s="165"/>
      <c r="E8" s="165"/>
      <c r="F8" s="4"/>
    </row>
    <row r="9" spans="1:6" ht="12.45" customHeight="1">
      <c r="A9" s="1"/>
      <c r="B9" s="23"/>
      <c r="C9" s="23"/>
      <c r="D9" s="23"/>
      <c r="E9" s="23"/>
    </row>
    <row r="10" spans="1:6" ht="53.4" customHeight="1">
      <c r="A10" s="218" t="s">
        <v>115</v>
      </c>
      <c r="B10" s="218"/>
      <c r="C10" s="58" t="s">
        <v>116</v>
      </c>
      <c r="D10" s="58" t="s">
        <v>117</v>
      </c>
      <c r="E10" s="58" t="s">
        <v>118</v>
      </c>
    </row>
    <row r="11" spans="1:6" ht="86.25" customHeight="1">
      <c r="A11" s="214" t="s">
        <v>195</v>
      </c>
      <c r="B11" s="214"/>
      <c r="C11" s="99" t="s">
        <v>283</v>
      </c>
      <c r="D11" s="92" t="s">
        <v>280</v>
      </c>
      <c r="E11" s="59"/>
    </row>
    <row r="12" spans="1:6" ht="203.25" customHeight="1">
      <c r="A12" s="214" t="s">
        <v>196</v>
      </c>
      <c r="B12" s="214"/>
      <c r="C12" s="99" t="s">
        <v>284</v>
      </c>
      <c r="D12" s="92" t="s">
        <v>281</v>
      </c>
      <c r="E12" s="59"/>
    </row>
    <row r="13" spans="1:6" ht="107.25" customHeight="1">
      <c r="A13" s="214" t="s">
        <v>197</v>
      </c>
      <c r="B13" s="214"/>
      <c r="C13" s="99" t="s">
        <v>282</v>
      </c>
      <c r="D13" s="59"/>
      <c r="E13" s="59"/>
    </row>
    <row r="14" spans="1:6" ht="77.25" customHeight="1">
      <c r="A14" s="214" t="s">
        <v>198</v>
      </c>
      <c r="B14" s="214"/>
      <c r="C14" s="130" t="s">
        <v>285</v>
      </c>
      <c r="D14" s="59"/>
      <c r="E14" s="59"/>
    </row>
    <row r="15" spans="1:6" ht="71.25" customHeight="1">
      <c r="A15" s="59" t="s">
        <v>199</v>
      </c>
      <c r="B15" s="214" t="s">
        <v>124</v>
      </c>
      <c r="C15" s="130" t="s">
        <v>286</v>
      </c>
      <c r="D15" s="92" t="s">
        <v>288</v>
      </c>
      <c r="E15" s="59"/>
    </row>
    <row r="16" spans="1:6" ht="30.75" customHeight="1">
      <c r="A16" s="59" t="s">
        <v>200</v>
      </c>
      <c r="B16" s="214"/>
      <c r="C16" s="99" t="s">
        <v>287</v>
      </c>
      <c r="D16" s="59"/>
      <c r="E16" s="59"/>
    </row>
    <row r="17" spans="1:5" ht="30.75" customHeight="1">
      <c r="A17" s="59" t="s">
        <v>201</v>
      </c>
      <c r="B17" s="214"/>
      <c r="C17" s="99" t="s">
        <v>287</v>
      </c>
      <c r="D17" s="59"/>
      <c r="E17" s="59"/>
    </row>
    <row r="18" spans="1:5" ht="96" customHeight="1">
      <c r="A18" s="59" t="s">
        <v>202</v>
      </c>
      <c r="B18" s="214"/>
      <c r="C18" s="100" t="s">
        <v>150</v>
      </c>
      <c r="D18" s="59"/>
      <c r="E18" s="59"/>
    </row>
    <row r="19" spans="1:5" ht="15" customHeight="1">
      <c r="A19" s="219" t="s">
        <v>119</v>
      </c>
      <c r="B19" s="220"/>
      <c r="C19" s="220"/>
      <c r="D19" s="220"/>
      <c r="E19" s="221"/>
    </row>
    <row r="20" spans="1:5" ht="15" customHeight="1">
      <c r="A20" s="215" t="s">
        <v>120</v>
      </c>
      <c r="B20" s="216"/>
      <c r="C20" s="216"/>
      <c r="D20" s="216"/>
      <c r="E20" s="217"/>
    </row>
    <row r="21" spans="1:5" ht="15" customHeight="1">
      <c r="A21" s="202" t="s">
        <v>203</v>
      </c>
      <c r="B21" s="203"/>
      <c r="C21" s="203"/>
      <c r="D21" s="203"/>
      <c r="E21" s="204"/>
    </row>
    <row r="22" spans="1:5">
      <c r="A22" s="202" t="s">
        <v>204</v>
      </c>
      <c r="B22" s="203"/>
      <c r="C22" s="203"/>
      <c r="D22" s="203"/>
      <c r="E22" s="204"/>
    </row>
    <row r="23" spans="1:5" ht="16.8">
      <c r="A23" s="208" t="s">
        <v>121</v>
      </c>
      <c r="B23" s="209"/>
      <c r="C23" s="209"/>
      <c r="D23" s="209"/>
      <c r="E23" s="210"/>
    </row>
    <row r="24" spans="1:5">
      <c r="A24" s="211" t="s">
        <v>203</v>
      </c>
      <c r="B24" s="212"/>
      <c r="C24" s="212"/>
      <c r="D24" s="212"/>
      <c r="E24" s="213"/>
    </row>
    <row r="25" spans="1:5">
      <c r="A25" s="211" t="s">
        <v>204</v>
      </c>
      <c r="B25" s="212"/>
      <c r="C25" s="212"/>
      <c r="D25" s="212"/>
      <c r="E25" s="213"/>
    </row>
    <row r="26" spans="1:5" ht="16.8">
      <c r="A26" s="208" t="s">
        <v>122</v>
      </c>
      <c r="B26" s="209"/>
      <c r="C26" s="209"/>
      <c r="D26" s="209"/>
      <c r="E26" s="210"/>
    </row>
    <row r="27" spans="1:5">
      <c r="A27" s="211" t="s">
        <v>203</v>
      </c>
      <c r="B27" s="212"/>
      <c r="C27" s="212"/>
      <c r="D27" s="212"/>
      <c r="E27" s="213"/>
    </row>
    <row r="28" spans="1:5">
      <c r="A28" s="211" t="s">
        <v>204</v>
      </c>
      <c r="B28" s="212"/>
      <c r="C28" s="212"/>
      <c r="D28" s="212"/>
      <c r="E28" s="213"/>
    </row>
    <row r="29" spans="1:5" ht="16.8">
      <c r="A29" s="208" t="s">
        <v>123</v>
      </c>
      <c r="B29" s="209"/>
      <c r="C29" s="209"/>
      <c r="D29" s="209"/>
      <c r="E29" s="210"/>
    </row>
    <row r="30" spans="1:5">
      <c r="A30" s="211" t="s">
        <v>203</v>
      </c>
      <c r="B30" s="212"/>
      <c r="C30" s="212"/>
      <c r="D30" s="212"/>
      <c r="E30" s="213"/>
    </row>
    <row r="31" spans="1:5">
      <c r="A31" s="205" t="s">
        <v>204</v>
      </c>
      <c r="B31" s="206"/>
      <c r="C31" s="206"/>
      <c r="D31" s="206"/>
      <c r="E31" s="207"/>
    </row>
    <row r="32" spans="1:5">
      <c r="A32" s="23"/>
      <c r="B32" s="23"/>
      <c r="C32" s="23"/>
      <c r="D32" s="23"/>
      <c r="E32" s="23"/>
    </row>
    <row r="33" spans="1:6" ht="33" customHeight="1">
      <c r="A33" s="201" t="s">
        <v>657</v>
      </c>
      <c r="B33" s="201"/>
      <c r="C33" s="201"/>
      <c r="D33" s="201"/>
      <c r="E33" s="201"/>
    </row>
    <row r="38" spans="1:6" ht="16.8">
      <c r="F38" s="17"/>
    </row>
  </sheetData>
  <mergeCells count="24">
    <mergeCell ref="A5:E5"/>
    <mergeCell ref="A6:E6"/>
    <mergeCell ref="A7:E7"/>
    <mergeCell ref="A14:B14"/>
    <mergeCell ref="A20:E20"/>
    <mergeCell ref="A8:E8"/>
    <mergeCell ref="A10:B10"/>
    <mergeCell ref="A11:B11"/>
    <mergeCell ref="A12:B12"/>
    <mergeCell ref="A13:B13"/>
    <mergeCell ref="B15:B18"/>
    <mergeCell ref="A19:E19"/>
    <mergeCell ref="A33:E33"/>
    <mergeCell ref="A21:E21"/>
    <mergeCell ref="A31:E31"/>
    <mergeCell ref="A22:E22"/>
    <mergeCell ref="A23:E23"/>
    <mergeCell ref="A24:E24"/>
    <mergeCell ref="A25:E25"/>
    <mergeCell ref="A26:E26"/>
    <mergeCell ref="A27:E27"/>
    <mergeCell ref="A28:E28"/>
    <mergeCell ref="A29:E29"/>
    <mergeCell ref="A30:E30"/>
  </mergeCells>
  <hyperlinks>
    <hyperlink ref="D11" r:id="rId1"/>
    <hyperlink ref="D12" r:id="rId2"/>
    <hyperlink ref="D15" r:id="rId3"/>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4:L69"/>
  <sheetViews>
    <sheetView topLeftCell="A55" zoomScale="90" zoomScaleNormal="90" zoomScalePageLayoutView="130" workbookViewId="0">
      <selection activeCell="E69" sqref="E69"/>
    </sheetView>
  </sheetViews>
  <sheetFormatPr baseColWidth="10" defaultColWidth="11.44140625" defaultRowHeight="14.4"/>
  <cols>
    <col min="1" max="1" width="16.88671875" style="7" customWidth="1"/>
    <col min="2" max="2" width="29.109375" style="7" customWidth="1"/>
    <col min="3" max="4" width="16.88671875" style="7" customWidth="1"/>
    <col min="5" max="5" width="14.44140625" style="7" customWidth="1"/>
    <col min="6" max="6" width="63.109375" style="7" customWidth="1"/>
    <col min="7" max="7" width="16.88671875" style="7" customWidth="1"/>
    <col min="8" max="8" width="18.6640625" style="7" customWidth="1"/>
    <col min="9" max="13" width="9.109375" style="7" customWidth="1"/>
    <col min="14" max="16384" width="11.44140625" style="7"/>
  </cols>
  <sheetData>
    <row r="4" spans="1:12" ht="23.4" customHeight="1"/>
    <row r="5" spans="1:12" ht="19.95" customHeight="1">
      <c r="A5" s="166" t="s">
        <v>635</v>
      </c>
      <c r="B5" s="166"/>
      <c r="C5" s="166"/>
      <c r="D5" s="166"/>
      <c r="E5" s="166"/>
      <c r="F5" s="166"/>
      <c r="G5" s="166"/>
      <c r="H5" s="166"/>
    </row>
    <row r="6" spans="1:12" ht="19.95" customHeight="1">
      <c r="A6" s="166" t="s">
        <v>636</v>
      </c>
      <c r="B6" s="166"/>
      <c r="C6" s="166"/>
      <c r="D6" s="166"/>
      <c r="E6" s="166"/>
      <c r="F6" s="166"/>
      <c r="G6" s="166"/>
      <c r="H6" s="166"/>
    </row>
    <row r="7" spans="1:12" ht="19.95" customHeight="1">
      <c r="A7" s="166" t="s">
        <v>637</v>
      </c>
      <c r="B7" s="166"/>
      <c r="C7" s="166"/>
      <c r="D7" s="166"/>
      <c r="E7" s="166"/>
      <c r="F7" s="166"/>
      <c r="G7" s="166"/>
      <c r="H7" s="166"/>
    </row>
    <row r="8" spans="1:12" ht="19.95" customHeight="1">
      <c r="A8" s="166" t="s">
        <v>209</v>
      </c>
      <c r="B8" s="166"/>
      <c r="C8" s="166"/>
      <c r="D8" s="166"/>
      <c r="E8" s="166"/>
      <c r="F8" s="166"/>
      <c r="G8" s="166"/>
      <c r="H8" s="166"/>
      <c r="I8" s="47"/>
      <c r="J8" s="47"/>
      <c r="K8" s="47"/>
      <c r="L8" s="47"/>
    </row>
    <row r="9" spans="1:12" ht="31.2" customHeight="1">
      <c r="A9" s="237" t="s">
        <v>189</v>
      </c>
      <c r="B9" s="237"/>
      <c r="C9" s="237"/>
      <c r="D9" s="237"/>
      <c r="E9" s="237"/>
      <c r="F9" s="237"/>
      <c r="G9" s="237"/>
      <c r="H9" s="237"/>
      <c r="I9" s="17"/>
      <c r="J9" s="17"/>
      <c r="K9" s="17"/>
      <c r="L9" s="17"/>
    </row>
    <row r="10" spans="1:12" ht="12.45" customHeight="1">
      <c r="A10" s="31"/>
      <c r="B10" s="17"/>
      <c r="C10" s="17"/>
      <c r="D10" s="17"/>
      <c r="E10" s="17"/>
      <c r="F10" s="17"/>
      <c r="G10" s="17"/>
      <c r="H10" s="17"/>
      <c r="I10" s="17"/>
      <c r="J10" s="17"/>
      <c r="K10" s="17"/>
      <c r="L10" s="17"/>
    </row>
    <row r="11" spans="1:12" ht="15" customHeight="1">
      <c r="A11" s="239" t="s">
        <v>75</v>
      </c>
      <c r="B11" s="239" t="s">
        <v>76</v>
      </c>
      <c r="C11" s="239" t="s">
        <v>126</v>
      </c>
      <c r="D11" s="239" t="s">
        <v>319</v>
      </c>
      <c r="E11" s="239" t="s">
        <v>93</v>
      </c>
      <c r="F11" s="239" t="s">
        <v>127</v>
      </c>
      <c r="G11" s="239" t="s">
        <v>128</v>
      </c>
      <c r="H11" s="239" t="s">
        <v>129</v>
      </c>
      <c r="I11" s="26"/>
      <c r="J11" s="17"/>
      <c r="K11" s="17"/>
      <c r="L11" s="17"/>
    </row>
    <row r="12" spans="1:12" ht="16.8">
      <c r="A12" s="239"/>
      <c r="B12" s="239"/>
      <c r="C12" s="239"/>
      <c r="D12" s="239"/>
      <c r="E12" s="239"/>
      <c r="F12" s="239"/>
      <c r="G12" s="239"/>
      <c r="H12" s="239"/>
      <c r="I12" s="26"/>
      <c r="J12" s="17"/>
      <c r="K12" s="17"/>
      <c r="L12" s="17"/>
    </row>
    <row r="13" spans="1:12" ht="16.8">
      <c r="A13" s="239"/>
      <c r="B13" s="239"/>
      <c r="C13" s="239"/>
      <c r="D13" s="239"/>
      <c r="E13" s="239"/>
      <c r="F13" s="239"/>
      <c r="G13" s="239"/>
      <c r="H13" s="239"/>
      <c r="I13" s="26"/>
      <c r="J13" s="17"/>
      <c r="K13" s="17"/>
      <c r="L13" s="17"/>
    </row>
    <row r="14" spans="1:12" ht="16.8">
      <c r="A14" s="239"/>
      <c r="B14" s="239"/>
      <c r="C14" s="239"/>
      <c r="D14" s="239"/>
      <c r="E14" s="239"/>
      <c r="F14" s="239"/>
      <c r="G14" s="239"/>
      <c r="H14" s="239"/>
      <c r="I14" s="26"/>
      <c r="J14" s="17"/>
      <c r="K14" s="17"/>
      <c r="L14" s="17"/>
    </row>
    <row r="15" spans="1:12" ht="37.200000000000003" customHeight="1">
      <c r="A15" s="239"/>
      <c r="B15" s="239"/>
      <c r="C15" s="239"/>
      <c r="D15" s="239"/>
      <c r="E15" s="239"/>
      <c r="F15" s="239"/>
      <c r="G15" s="239"/>
      <c r="H15" s="239"/>
      <c r="I15" s="26"/>
      <c r="J15" s="17"/>
      <c r="K15" s="17"/>
      <c r="L15" s="17"/>
    </row>
    <row r="16" spans="1:12" ht="22.5" customHeight="1">
      <c r="A16" s="189" t="s">
        <v>77</v>
      </c>
      <c r="B16" s="189"/>
      <c r="C16" s="189"/>
      <c r="D16" s="189"/>
      <c r="E16" s="189"/>
      <c r="F16" s="189"/>
      <c r="G16" s="189"/>
      <c r="H16" s="189"/>
      <c r="I16" s="26"/>
      <c r="J16" s="17"/>
      <c r="K16" s="17"/>
      <c r="L16" s="17"/>
    </row>
    <row r="17" spans="1:12" ht="115.5" customHeight="1">
      <c r="A17" s="60" t="s">
        <v>79</v>
      </c>
      <c r="B17" s="96" t="s">
        <v>263</v>
      </c>
      <c r="C17" s="103">
        <v>100</v>
      </c>
      <c r="D17" s="103">
        <v>96.580070000000006</v>
      </c>
      <c r="E17" s="104">
        <f t="shared" ref="E17" si="0">D17/C17</f>
        <v>0.96580070000000007</v>
      </c>
      <c r="F17" s="105" t="s">
        <v>320</v>
      </c>
      <c r="G17" s="238" t="s">
        <v>259</v>
      </c>
      <c r="H17" s="238" t="s">
        <v>260</v>
      </c>
      <c r="I17" s="26"/>
      <c r="J17" s="17"/>
      <c r="K17" s="17"/>
      <c r="L17" s="17"/>
    </row>
    <row r="18" spans="1:12" ht="174.75" customHeight="1">
      <c r="A18" s="60" t="s">
        <v>80</v>
      </c>
      <c r="B18" s="96" t="s">
        <v>258</v>
      </c>
      <c r="C18" s="103">
        <v>1</v>
      </c>
      <c r="D18" s="103">
        <v>1</v>
      </c>
      <c r="E18" s="104">
        <f>D18/C18</f>
        <v>1</v>
      </c>
      <c r="F18" s="105" t="s">
        <v>321</v>
      </c>
      <c r="G18" s="222"/>
      <c r="H18" s="222"/>
      <c r="I18" s="26"/>
      <c r="J18" s="17"/>
      <c r="K18" s="17"/>
      <c r="L18" s="17"/>
    </row>
    <row r="19" spans="1:12" ht="111" customHeight="1">
      <c r="A19" s="60" t="s">
        <v>80</v>
      </c>
      <c r="B19" s="96" t="s">
        <v>261</v>
      </c>
      <c r="C19" s="103">
        <v>100</v>
      </c>
      <c r="D19" s="103">
        <v>100</v>
      </c>
      <c r="E19" s="104">
        <f t="shared" ref="E19:E20" si="1">D19/C19</f>
        <v>1</v>
      </c>
      <c r="F19" s="105" t="s">
        <v>262</v>
      </c>
      <c r="G19" s="222"/>
      <c r="H19" s="222"/>
      <c r="I19" s="26"/>
      <c r="J19" s="17"/>
      <c r="K19" s="17"/>
      <c r="L19" s="17"/>
    </row>
    <row r="20" spans="1:12" ht="70.5" customHeight="1">
      <c r="A20" s="60" t="s">
        <v>81</v>
      </c>
      <c r="B20" s="96" t="s">
        <v>264</v>
      </c>
      <c r="C20" s="103">
        <v>85.014660000000006</v>
      </c>
      <c r="D20" s="103">
        <v>85.014660000000006</v>
      </c>
      <c r="E20" s="104">
        <f t="shared" si="1"/>
        <v>1</v>
      </c>
      <c r="F20" s="60" t="s">
        <v>64</v>
      </c>
      <c r="G20" s="223"/>
      <c r="H20" s="223"/>
      <c r="I20" s="26"/>
      <c r="J20" s="17"/>
      <c r="K20" s="17"/>
      <c r="L20" s="17"/>
    </row>
    <row r="21" spans="1:12" ht="23.25" customHeight="1">
      <c r="A21" s="189" t="s">
        <v>94</v>
      </c>
      <c r="B21" s="189"/>
      <c r="C21" s="189"/>
      <c r="D21" s="189"/>
      <c r="E21" s="189"/>
      <c r="F21" s="189"/>
      <c r="G21" s="189"/>
      <c r="H21" s="189"/>
      <c r="I21" s="26"/>
      <c r="J21" s="17"/>
      <c r="K21" s="17"/>
      <c r="L21" s="17"/>
    </row>
    <row r="22" spans="1:12" ht="15.75" customHeight="1">
      <c r="A22" s="224" t="s">
        <v>78</v>
      </c>
      <c r="B22" s="226" t="s">
        <v>322</v>
      </c>
      <c r="C22" s="235">
        <v>58.23</v>
      </c>
      <c r="D22" s="235">
        <v>55.96</v>
      </c>
      <c r="E22" s="228">
        <v>55.97</v>
      </c>
      <c r="F22" s="226" t="s">
        <v>323</v>
      </c>
      <c r="G22" s="230" t="s">
        <v>359</v>
      </c>
      <c r="H22" s="238" t="s">
        <v>360</v>
      </c>
      <c r="I22" s="26"/>
      <c r="J22" s="17"/>
      <c r="K22" s="17"/>
      <c r="L22" s="17"/>
    </row>
    <row r="23" spans="1:12" ht="53.25" customHeight="1">
      <c r="A23" s="225"/>
      <c r="B23" s="227"/>
      <c r="C23" s="236"/>
      <c r="D23" s="236"/>
      <c r="E23" s="229"/>
      <c r="F23" s="227"/>
      <c r="G23" s="231"/>
      <c r="H23" s="222"/>
      <c r="I23" s="26"/>
      <c r="J23" s="17"/>
      <c r="K23" s="17"/>
      <c r="L23" s="17"/>
    </row>
    <row r="24" spans="1:12" ht="15.75" customHeight="1">
      <c r="A24" s="224" t="s">
        <v>79</v>
      </c>
      <c r="B24" s="226" t="s">
        <v>324</v>
      </c>
      <c r="C24" s="235">
        <v>12942.06</v>
      </c>
      <c r="D24" s="235">
        <v>13177.3</v>
      </c>
      <c r="E24" s="228">
        <v>131.77000000000001</v>
      </c>
      <c r="F24" s="226" t="s">
        <v>325</v>
      </c>
      <c r="G24" s="231"/>
      <c r="H24" s="222"/>
      <c r="I24" s="26"/>
      <c r="J24" s="17"/>
      <c r="K24" s="17"/>
      <c r="L24" s="17"/>
    </row>
    <row r="25" spans="1:12" ht="36" customHeight="1">
      <c r="A25" s="225"/>
      <c r="B25" s="227"/>
      <c r="C25" s="236"/>
      <c r="D25" s="236"/>
      <c r="E25" s="229"/>
      <c r="F25" s="227"/>
      <c r="G25" s="231"/>
      <c r="H25" s="222"/>
      <c r="I25" s="26"/>
      <c r="J25" s="17"/>
      <c r="K25" s="17"/>
      <c r="L25" s="17"/>
    </row>
    <row r="26" spans="1:12" ht="15.75" customHeight="1">
      <c r="A26" s="224" t="s">
        <v>295</v>
      </c>
      <c r="B26" s="226" t="s">
        <v>326</v>
      </c>
      <c r="C26" s="235">
        <v>47.91</v>
      </c>
      <c r="D26" s="235">
        <v>47.58</v>
      </c>
      <c r="E26" s="228">
        <v>47.58</v>
      </c>
      <c r="F26" s="226" t="s">
        <v>327</v>
      </c>
      <c r="G26" s="231"/>
      <c r="H26" s="222"/>
      <c r="I26" s="26"/>
      <c r="J26" s="17"/>
      <c r="K26" s="17"/>
      <c r="L26" s="17"/>
    </row>
    <row r="27" spans="1:12" ht="18.75" customHeight="1">
      <c r="A27" s="225"/>
      <c r="B27" s="227"/>
      <c r="C27" s="236"/>
      <c r="D27" s="236"/>
      <c r="E27" s="229"/>
      <c r="F27" s="227"/>
      <c r="G27" s="231"/>
      <c r="H27" s="222"/>
      <c r="I27" s="26"/>
      <c r="J27" s="17"/>
      <c r="K27" s="17"/>
      <c r="L27" s="17"/>
    </row>
    <row r="28" spans="1:12" ht="15.75" customHeight="1">
      <c r="A28" s="224" t="s">
        <v>328</v>
      </c>
      <c r="B28" s="226" t="s">
        <v>329</v>
      </c>
      <c r="C28" s="232">
        <v>12800</v>
      </c>
      <c r="D28" s="235">
        <v>12658.47</v>
      </c>
      <c r="E28" s="228">
        <v>126.58</v>
      </c>
      <c r="F28" s="226" t="s">
        <v>330</v>
      </c>
      <c r="G28" s="231"/>
      <c r="H28" s="222"/>
      <c r="I28" s="26"/>
      <c r="J28" s="17"/>
      <c r="K28" s="17"/>
      <c r="L28" s="17"/>
    </row>
    <row r="29" spans="1:12" ht="27.75" customHeight="1">
      <c r="A29" s="225"/>
      <c r="B29" s="227"/>
      <c r="C29" s="233"/>
      <c r="D29" s="236"/>
      <c r="E29" s="229"/>
      <c r="F29" s="227"/>
      <c r="G29" s="231"/>
      <c r="H29" s="222"/>
      <c r="I29" s="26"/>
      <c r="J29" s="17"/>
      <c r="K29" s="17"/>
      <c r="L29" s="17"/>
    </row>
    <row r="30" spans="1:12" ht="15.75" customHeight="1">
      <c r="A30" s="224" t="s">
        <v>331</v>
      </c>
      <c r="B30" s="226" t="s">
        <v>332</v>
      </c>
      <c r="C30" s="232">
        <v>100</v>
      </c>
      <c r="D30" s="235">
        <v>46.92</v>
      </c>
      <c r="E30" s="228">
        <v>46.92</v>
      </c>
      <c r="F30" s="226" t="s">
        <v>333</v>
      </c>
      <c r="G30" s="231"/>
      <c r="H30" s="222"/>
      <c r="I30" s="26"/>
      <c r="J30" s="17"/>
      <c r="K30" s="17"/>
      <c r="L30" s="17"/>
    </row>
    <row r="31" spans="1:12" ht="31.5" customHeight="1">
      <c r="A31" s="225"/>
      <c r="B31" s="227"/>
      <c r="C31" s="233"/>
      <c r="D31" s="236"/>
      <c r="E31" s="229"/>
      <c r="F31" s="227"/>
      <c r="G31" s="231"/>
      <c r="H31" s="222"/>
      <c r="I31" s="26"/>
      <c r="J31" s="17"/>
      <c r="K31" s="17"/>
      <c r="L31" s="17"/>
    </row>
    <row r="32" spans="1:12" ht="15.75" customHeight="1">
      <c r="A32" s="224" t="s">
        <v>315</v>
      </c>
      <c r="B32" s="226" t="s">
        <v>334</v>
      </c>
      <c r="C32" s="235">
        <v>74.05</v>
      </c>
      <c r="D32" s="235">
        <v>72.31</v>
      </c>
      <c r="E32" s="228">
        <v>72.31</v>
      </c>
      <c r="F32" s="226" t="s">
        <v>335</v>
      </c>
      <c r="G32" s="231"/>
      <c r="H32" s="222"/>
      <c r="I32" s="26"/>
      <c r="J32" s="17"/>
      <c r="K32" s="17"/>
      <c r="L32" s="17"/>
    </row>
    <row r="33" spans="1:12" ht="39.75" customHeight="1">
      <c r="A33" s="225"/>
      <c r="B33" s="227"/>
      <c r="C33" s="236"/>
      <c r="D33" s="236"/>
      <c r="E33" s="229"/>
      <c r="F33" s="227"/>
      <c r="G33" s="231"/>
      <c r="H33" s="222"/>
      <c r="I33" s="26"/>
      <c r="J33" s="17"/>
      <c r="K33" s="17"/>
      <c r="L33" s="17"/>
    </row>
    <row r="34" spans="1:12" ht="15.75" customHeight="1">
      <c r="A34" s="224" t="s">
        <v>336</v>
      </c>
      <c r="B34" s="226" t="s">
        <v>337</v>
      </c>
      <c r="C34" s="232">
        <v>14000</v>
      </c>
      <c r="D34" s="235">
        <v>13671.98</v>
      </c>
      <c r="E34" s="228">
        <v>136.72</v>
      </c>
      <c r="F34" s="226" t="s">
        <v>338</v>
      </c>
      <c r="G34" s="231"/>
      <c r="H34" s="222"/>
      <c r="I34" s="26"/>
      <c r="J34" s="17"/>
      <c r="K34" s="17"/>
      <c r="L34" s="17"/>
    </row>
    <row r="35" spans="1:12" ht="29.25" customHeight="1">
      <c r="A35" s="225"/>
      <c r="B35" s="227"/>
      <c r="C35" s="233"/>
      <c r="D35" s="236"/>
      <c r="E35" s="229"/>
      <c r="F35" s="227"/>
      <c r="G35" s="231"/>
      <c r="H35" s="222"/>
      <c r="I35" s="26"/>
      <c r="J35" s="17"/>
      <c r="K35" s="17"/>
      <c r="L35" s="17"/>
    </row>
    <row r="36" spans="1:12" ht="15.75" customHeight="1">
      <c r="A36" s="224" t="s">
        <v>339</v>
      </c>
      <c r="B36" s="226" t="s">
        <v>340</v>
      </c>
      <c r="C36" s="232">
        <v>100</v>
      </c>
      <c r="D36" s="235">
        <v>46.7</v>
      </c>
      <c r="E36" s="228">
        <v>46.7</v>
      </c>
      <c r="F36" s="226" t="s">
        <v>333</v>
      </c>
      <c r="G36" s="231"/>
      <c r="H36" s="222"/>
      <c r="I36" s="26"/>
      <c r="J36" s="17"/>
      <c r="K36" s="17"/>
      <c r="L36" s="17"/>
    </row>
    <row r="37" spans="1:12" ht="32.25" customHeight="1">
      <c r="A37" s="225"/>
      <c r="B37" s="227"/>
      <c r="C37" s="233"/>
      <c r="D37" s="236"/>
      <c r="E37" s="229"/>
      <c r="F37" s="227"/>
      <c r="G37" s="231"/>
      <c r="H37" s="222"/>
      <c r="I37" s="26"/>
      <c r="J37" s="17"/>
      <c r="K37" s="17"/>
      <c r="L37" s="17"/>
    </row>
    <row r="38" spans="1:12" ht="16.8">
      <c r="A38" s="224" t="s">
        <v>312</v>
      </c>
      <c r="B38" s="226" t="s">
        <v>341</v>
      </c>
      <c r="C38" s="235">
        <v>7.68</v>
      </c>
      <c r="D38" s="235">
        <v>7.52</v>
      </c>
      <c r="E38" s="228">
        <v>7.52</v>
      </c>
      <c r="F38" s="226" t="s">
        <v>342</v>
      </c>
      <c r="G38" s="231"/>
      <c r="H38" s="222"/>
      <c r="I38" s="26"/>
      <c r="J38" s="17"/>
      <c r="K38" s="17"/>
      <c r="L38" s="17"/>
    </row>
    <row r="39" spans="1:12" ht="32.25" customHeight="1">
      <c r="A39" s="225"/>
      <c r="B39" s="227"/>
      <c r="C39" s="236"/>
      <c r="D39" s="236"/>
      <c r="E39" s="229"/>
      <c r="F39" s="227"/>
      <c r="G39" s="231"/>
      <c r="H39" s="222"/>
      <c r="I39" s="26"/>
      <c r="J39" s="17"/>
      <c r="K39" s="17"/>
      <c r="L39" s="17"/>
    </row>
    <row r="40" spans="1:12" ht="16.8">
      <c r="A40" s="224" t="s">
        <v>343</v>
      </c>
      <c r="B40" s="226" t="s">
        <v>344</v>
      </c>
      <c r="C40" s="232">
        <v>20000</v>
      </c>
      <c r="D40" s="235">
        <v>19577.41</v>
      </c>
      <c r="E40" s="228">
        <v>195.77</v>
      </c>
      <c r="F40" s="226" t="s">
        <v>345</v>
      </c>
      <c r="G40" s="231"/>
      <c r="H40" s="222"/>
      <c r="I40" s="26"/>
      <c r="J40" s="17"/>
      <c r="K40" s="17"/>
      <c r="L40" s="17"/>
    </row>
    <row r="41" spans="1:12" ht="30" customHeight="1">
      <c r="A41" s="225"/>
      <c r="B41" s="227"/>
      <c r="C41" s="233"/>
      <c r="D41" s="236"/>
      <c r="E41" s="229"/>
      <c r="F41" s="227"/>
      <c r="G41" s="231"/>
      <c r="H41" s="222"/>
      <c r="I41" s="26"/>
      <c r="J41" s="17"/>
      <c r="K41" s="17"/>
      <c r="L41" s="17"/>
    </row>
    <row r="42" spans="1:12" ht="15" customHeight="1">
      <c r="A42" s="224" t="s">
        <v>346</v>
      </c>
      <c r="B42" s="226" t="s">
        <v>347</v>
      </c>
      <c r="C42" s="232">
        <v>100</v>
      </c>
      <c r="D42" s="235">
        <v>39.71</v>
      </c>
      <c r="E42" s="228">
        <v>39.71</v>
      </c>
      <c r="F42" s="226" t="s">
        <v>333</v>
      </c>
      <c r="G42" s="231"/>
      <c r="H42" s="222"/>
      <c r="I42" s="26"/>
      <c r="J42" s="17"/>
      <c r="K42" s="17"/>
      <c r="L42" s="17"/>
    </row>
    <row r="43" spans="1:12" ht="30.75" customHeight="1">
      <c r="A43" s="225"/>
      <c r="B43" s="227"/>
      <c r="C43" s="233"/>
      <c r="D43" s="236"/>
      <c r="E43" s="229"/>
      <c r="F43" s="227"/>
      <c r="G43" s="231"/>
      <c r="H43" s="222"/>
      <c r="I43" s="26"/>
      <c r="J43" s="17"/>
      <c r="K43" s="17"/>
      <c r="L43" s="17"/>
    </row>
    <row r="44" spans="1:12" ht="39.75" customHeight="1">
      <c r="A44" s="224" t="s">
        <v>348</v>
      </c>
      <c r="B44" s="226" t="s">
        <v>349</v>
      </c>
      <c r="C44" s="232">
        <v>424</v>
      </c>
      <c r="D44" s="235">
        <v>547.02</v>
      </c>
      <c r="E44" s="228">
        <v>547.02</v>
      </c>
      <c r="F44" s="226" t="s">
        <v>350</v>
      </c>
      <c r="G44" s="231"/>
      <c r="H44" s="222"/>
      <c r="I44" s="26"/>
      <c r="J44" s="17"/>
      <c r="K44" s="17"/>
      <c r="L44" s="17"/>
    </row>
    <row r="45" spans="1:12" ht="48" customHeight="1">
      <c r="A45" s="225"/>
      <c r="B45" s="227"/>
      <c r="C45" s="233"/>
      <c r="D45" s="236"/>
      <c r="E45" s="229"/>
      <c r="F45" s="227"/>
      <c r="G45" s="231"/>
      <c r="H45" s="222"/>
      <c r="I45" s="26"/>
      <c r="J45" s="17"/>
      <c r="K45" s="17"/>
      <c r="L45" s="17"/>
    </row>
    <row r="46" spans="1:12" ht="20.25" customHeight="1">
      <c r="A46" s="224" t="s">
        <v>351</v>
      </c>
      <c r="B46" s="226" t="s">
        <v>352</v>
      </c>
      <c r="C46" s="232">
        <v>100</v>
      </c>
      <c r="D46" s="232">
        <v>100</v>
      </c>
      <c r="E46" s="228">
        <v>100</v>
      </c>
      <c r="F46" s="226" t="s">
        <v>353</v>
      </c>
      <c r="G46" s="231"/>
      <c r="H46" s="222"/>
      <c r="I46" s="26"/>
      <c r="J46" s="17"/>
      <c r="K46" s="17"/>
      <c r="L46" s="17"/>
    </row>
    <row r="47" spans="1:12" ht="21.75" customHeight="1">
      <c r="A47" s="225"/>
      <c r="B47" s="227"/>
      <c r="C47" s="233"/>
      <c r="D47" s="233"/>
      <c r="E47" s="229"/>
      <c r="F47" s="227"/>
      <c r="G47" s="231"/>
      <c r="H47" s="222"/>
      <c r="I47" s="26"/>
      <c r="J47" s="17"/>
      <c r="K47" s="17"/>
      <c r="L47" s="17"/>
    </row>
    <row r="48" spans="1:12" ht="16.8">
      <c r="A48" s="224" t="s">
        <v>354</v>
      </c>
      <c r="B48" s="226" t="s">
        <v>355</v>
      </c>
      <c r="C48" s="232">
        <v>100</v>
      </c>
      <c r="D48" s="232">
        <v>100</v>
      </c>
      <c r="E48" s="228">
        <v>100</v>
      </c>
      <c r="F48" s="226" t="s">
        <v>353</v>
      </c>
      <c r="G48" s="231"/>
      <c r="H48" s="222"/>
      <c r="I48" s="26"/>
      <c r="J48" s="17"/>
      <c r="K48" s="17"/>
      <c r="L48" s="17"/>
    </row>
    <row r="49" spans="1:12" ht="16.8">
      <c r="A49" s="225"/>
      <c r="B49" s="227"/>
      <c r="C49" s="233"/>
      <c r="D49" s="233"/>
      <c r="E49" s="229"/>
      <c r="F49" s="227"/>
      <c r="G49" s="231"/>
      <c r="H49" s="222"/>
      <c r="I49" s="26"/>
      <c r="J49" s="17"/>
      <c r="K49" s="17"/>
      <c r="L49" s="17"/>
    </row>
    <row r="50" spans="1:12" ht="16.8">
      <c r="A50" s="224" t="s">
        <v>356</v>
      </c>
      <c r="B50" s="226" t="s">
        <v>357</v>
      </c>
      <c r="C50" s="235">
        <v>9.43</v>
      </c>
      <c r="D50" s="235">
        <v>3.3</v>
      </c>
      <c r="E50" s="228">
        <v>3.3</v>
      </c>
      <c r="F50" s="226" t="s">
        <v>358</v>
      </c>
      <c r="G50" s="231"/>
      <c r="H50" s="222"/>
      <c r="I50" s="26"/>
      <c r="J50" s="17"/>
      <c r="K50" s="17"/>
      <c r="L50" s="17"/>
    </row>
    <row r="51" spans="1:12" ht="29.25" customHeight="1">
      <c r="A51" s="225"/>
      <c r="B51" s="227"/>
      <c r="C51" s="236"/>
      <c r="D51" s="236"/>
      <c r="E51" s="229"/>
      <c r="F51" s="227"/>
      <c r="G51" s="231"/>
      <c r="H51" s="222"/>
      <c r="I51" s="26"/>
      <c r="J51" s="17"/>
      <c r="K51" s="17"/>
      <c r="L51" s="17"/>
    </row>
    <row r="52" spans="1:12" ht="23.25" customHeight="1">
      <c r="A52" s="241" t="s">
        <v>94</v>
      </c>
      <c r="B52" s="242"/>
      <c r="C52" s="242"/>
      <c r="D52" s="242"/>
      <c r="E52" s="242"/>
      <c r="F52" s="242"/>
      <c r="G52" s="242"/>
      <c r="H52" s="243"/>
      <c r="I52" s="26"/>
      <c r="J52" s="17"/>
      <c r="K52" s="17"/>
      <c r="L52" s="17"/>
    </row>
    <row r="53" spans="1:12" ht="36">
      <c r="A53" s="60" t="s">
        <v>78</v>
      </c>
      <c r="B53" s="61" t="s">
        <v>289</v>
      </c>
      <c r="C53" s="101">
        <v>0.31690000000000002</v>
      </c>
      <c r="D53" s="101">
        <v>0.308</v>
      </c>
      <c r="E53" s="102">
        <v>0.97</v>
      </c>
      <c r="F53" s="98" t="s">
        <v>290</v>
      </c>
      <c r="G53" s="234"/>
      <c r="H53" s="222" t="s">
        <v>361</v>
      </c>
      <c r="I53" s="26"/>
      <c r="J53" s="17"/>
      <c r="K53" s="17"/>
      <c r="L53" s="17"/>
    </row>
    <row r="54" spans="1:12" ht="24">
      <c r="A54" s="60" t="s">
        <v>79</v>
      </c>
      <c r="B54" s="61" t="s">
        <v>291</v>
      </c>
      <c r="C54" s="101">
        <v>0.95240000000000002</v>
      </c>
      <c r="D54" s="102">
        <v>0.99</v>
      </c>
      <c r="E54" s="101">
        <v>1.0394000000000001</v>
      </c>
      <c r="F54" s="98" t="s">
        <v>292</v>
      </c>
      <c r="G54" s="234"/>
      <c r="H54" s="222"/>
      <c r="I54" s="26"/>
      <c r="J54" s="17"/>
      <c r="K54" s="17"/>
      <c r="L54" s="17"/>
    </row>
    <row r="55" spans="1:12" ht="48">
      <c r="A55" s="60" t="s">
        <v>295</v>
      </c>
      <c r="B55" s="61" t="s">
        <v>293</v>
      </c>
      <c r="C55" s="102">
        <v>0.05</v>
      </c>
      <c r="D55" s="101">
        <v>-1.2999999999999999E-3</v>
      </c>
      <c r="E55" s="98">
        <v>-0.13</v>
      </c>
      <c r="F55" s="98" t="s">
        <v>294</v>
      </c>
      <c r="G55" s="234"/>
      <c r="H55" s="222"/>
      <c r="I55" s="26"/>
      <c r="J55" s="17"/>
      <c r="K55" s="17"/>
      <c r="L55" s="17"/>
    </row>
    <row r="56" spans="1:12" ht="48">
      <c r="A56" s="60" t="s">
        <v>297</v>
      </c>
      <c r="B56" s="61"/>
      <c r="C56" s="102">
        <v>0.48</v>
      </c>
      <c r="D56" s="102">
        <v>0.44</v>
      </c>
      <c r="E56" s="101">
        <v>0.91600000000000004</v>
      </c>
      <c r="F56" s="98" t="s">
        <v>296</v>
      </c>
      <c r="G56" s="234"/>
      <c r="H56" s="222"/>
      <c r="I56" s="26"/>
      <c r="J56" s="17"/>
      <c r="K56" s="17"/>
      <c r="L56" s="17"/>
    </row>
    <row r="57" spans="1:12" ht="48">
      <c r="A57" s="60" t="s">
        <v>300</v>
      </c>
      <c r="B57" s="61" t="s">
        <v>298</v>
      </c>
      <c r="C57" s="102">
        <v>0.65</v>
      </c>
      <c r="D57" s="102">
        <v>0.82</v>
      </c>
      <c r="E57" s="102">
        <v>1.26</v>
      </c>
      <c r="F57" s="98" t="s">
        <v>299</v>
      </c>
      <c r="G57" s="234"/>
      <c r="H57" s="222"/>
      <c r="I57" s="26"/>
      <c r="J57" s="17"/>
      <c r="K57" s="17"/>
      <c r="L57" s="17"/>
    </row>
    <row r="58" spans="1:12" ht="36">
      <c r="A58" s="60" t="s">
        <v>315</v>
      </c>
      <c r="B58" s="61" t="s">
        <v>301</v>
      </c>
      <c r="C58" s="101">
        <v>1.7899999999999999E-2</v>
      </c>
      <c r="D58" s="101">
        <v>1.5E-3</v>
      </c>
      <c r="E58" s="101">
        <v>1.5E-3</v>
      </c>
      <c r="F58" s="98" t="s">
        <v>302</v>
      </c>
      <c r="G58" s="234"/>
      <c r="H58" s="222"/>
      <c r="I58" s="26"/>
      <c r="J58" s="17"/>
      <c r="K58" s="17"/>
      <c r="L58" s="17"/>
    </row>
    <row r="59" spans="1:12" ht="36">
      <c r="A59" s="60" t="s">
        <v>314</v>
      </c>
      <c r="B59" s="61" t="s">
        <v>303</v>
      </c>
      <c r="C59" s="102">
        <v>0.5</v>
      </c>
      <c r="D59" s="101">
        <v>0.437</v>
      </c>
      <c r="E59" s="101">
        <v>0.874</v>
      </c>
      <c r="F59" s="98" t="s">
        <v>304</v>
      </c>
      <c r="G59" s="234"/>
      <c r="H59" s="222"/>
      <c r="I59" s="26"/>
      <c r="J59" s="17"/>
      <c r="K59" s="17"/>
      <c r="L59" s="17"/>
    </row>
    <row r="60" spans="1:12" ht="48">
      <c r="A60" s="60" t="s">
        <v>313</v>
      </c>
      <c r="B60" s="61" t="s">
        <v>305</v>
      </c>
      <c r="C60" s="102">
        <v>0.13</v>
      </c>
      <c r="D60" s="101">
        <v>0.14699999999999999</v>
      </c>
      <c r="E60" s="102">
        <v>1.1299999999999999</v>
      </c>
      <c r="F60" s="98" t="s">
        <v>306</v>
      </c>
      <c r="G60" s="234"/>
      <c r="H60" s="222"/>
      <c r="I60" s="26"/>
      <c r="J60" s="17"/>
      <c r="K60" s="17"/>
      <c r="L60" s="17"/>
    </row>
    <row r="61" spans="1:12" ht="36">
      <c r="A61" s="60" t="s">
        <v>312</v>
      </c>
      <c r="B61" s="61" t="s">
        <v>307</v>
      </c>
      <c r="C61" s="101">
        <v>6.2799999999999995E-2</v>
      </c>
      <c r="D61" s="101">
        <v>6.3E-2</v>
      </c>
      <c r="E61" s="102">
        <v>1</v>
      </c>
      <c r="F61" s="98" t="s">
        <v>308</v>
      </c>
      <c r="G61" s="234"/>
      <c r="H61" s="222"/>
      <c r="I61" s="26"/>
      <c r="J61" s="17"/>
      <c r="K61" s="17"/>
      <c r="L61" s="17"/>
    </row>
    <row r="62" spans="1:12" ht="48">
      <c r="A62" s="60" t="s">
        <v>311</v>
      </c>
      <c r="B62" s="61" t="s">
        <v>309</v>
      </c>
      <c r="C62" s="101">
        <v>0.3427</v>
      </c>
      <c r="D62" s="101">
        <v>0.36199999999999999</v>
      </c>
      <c r="E62" s="101">
        <v>0.36199999999999999</v>
      </c>
      <c r="F62" s="98" t="s">
        <v>310</v>
      </c>
      <c r="G62" s="234"/>
      <c r="H62" s="222"/>
      <c r="I62" s="26"/>
      <c r="J62" s="17"/>
      <c r="K62" s="17"/>
      <c r="L62" s="17"/>
    </row>
    <row r="63" spans="1:12" ht="60">
      <c r="A63" s="60" t="s">
        <v>318</v>
      </c>
      <c r="B63" s="61" t="s">
        <v>316</v>
      </c>
      <c r="C63" s="98">
        <v>95.24</v>
      </c>
      <c r="D63" s="102">
        <v>0.85</v>
      </c>
      <c r="E63" s="102">
        <v>0.89</v>
      </c>
      <c r="F63" s="98" t="s">
        <v>317</v>
      </c>
      <c r="G63" s="227"/>
      <c r="H63" s="223"/>
      <c r="I63" s="26"/>
      <c r="J63" s="17"/>
      <c r="K63" s="17"/>
      <c r="L63" s="17"/>
    </row>
    <row r="64" spans="1:12" ht="15.75" customHeight="1">
      <c r="A64" s="189" t="s">
        <v>82</v>
      </c>
      <c r="B64" s="189"/>
      <c r="C64" s="189"/>
      <c r="D64" s="189"/>
      <c r="E64" s="189"/>
      <c r="F64" s="189"/>
      <c r="G64" s="62"/>
      <c r="H64" s="62"/>
      <c r="I64" s="26"/>
      <c r="J64" s="17"/>
      <c r="K64" s="17"/>
      <c r="L64" s="17"/>
    </row>
    <row r="65" spans="1:12" ht="16.8">
      <c r="A65" s="63"/>
      <c r="B65" s="63" t="s">
        <v>64</v>
      </c>
      <c r="C65" s="63" t="s">
        <v>64</v>
      </c>
      <c r="D65" s="63" t="s">
        <v>64</v>
      </c>
      <c r="E65" s="63" t="s">
        <v>64</v>
      </c>
      <c r="F65" s="63" t="s">
        <v>64</v>
      </c>
      <c r="G65" s="240"/>
      <c r="H65" s="240"/>
      <c r="I65" s="26"/>
      <c r="J65" s="17"/>
      <c r="K65" s="17"/>
      <c r="L65" s="17"/>
    </row>
    <row r="66" spans="1:12" ht="16.8">
      <c r="A66" s="64" t="s">
        <v>64</v>
      </c>
      <c r="B66" s="63" t="s">
        <v>64</v>
      </c>
      <c r="C66" s="63" t="s">
        <v>64</v>
      </c>
      <c r="D66" s="63" t="s">
        <v>64</v>
      </c>
      <c r="E66" s="63" t="s">
        <v>64</v>
      </c>
      <c r="F66" s="63" t="s">
        <v>64</v>
      </c>
      <c r="G66" s="240"/>
      <c r="H66" s="240"/>
      <c r="I66" s="26"/>
      <c r="J66" s="17"/>
      <c r="K66" s="17"/>
      <c r="L66" s="17"/>
    </row>
    <row r="67" spans="1:12" ht="16.8">
      <c r="A67" s="63"/>
      <c r="B67" s="63" t="s">
        <v>64</v>
      </c>
      <c r="C67" s="63" t="s">
        <v>64</v>
      </c>
      <c r="D67" s="63" t="s">
        <v>64</v>
      </c>
      <c r="E67" s="63" t="s">
        <v>64</v>
      </c>
      <c r="F67" s="63" t="s">
        <v>64</v>
      </c>
      <c r="G67" s="240"/>
      <c r="H67" s="240"/>
      <c r="I67" s="26"/>
      <c r="J67" s="17"/>
      <c r="K67" s="17"/>
      <c r="L67" s="17"/>
    </row>
    <row r="68" spans="1:12" ht="16.8">
      <c r="A68" s="31"/>
      <c r="B68" s="17"/>
      <c r="C68" s="17"/>
      <c r="D68" s="17"/>
      <c r="E68" s="17"/>
      <c r="F68" s="17"/>
      <c r="G68" s="17"/>
      <c r="H68" s="17"/>
      <c r="I68" s="17"/>
      <c r="J68" s="17"/>
      <c r="K68" s="17"/>
      <c r="L68" s="17"/>
    </row>
    <row r="69" spans="1:12" ht="16.8">
      <c r="A69" s="6"/>
    </row>
  </sheetData>
  <mergeCells count="115">
    <mergeCell ref="D24:D25"/>
    <mergeCell ref="A52:H52"/>
    <mergeCell ref="C48:C49"/>
    <mergeCell ref="C50:C51"/>
    <mergeCell ref="D22:D23"/>
    <mergeCell ref="D26:D27"/>
    <mergeCell ref="D28:D29"/>
    <mergeCell ref="D30:D31"/>
    <mergeCell ref="D32:D33"/>
    <mergeCell ref="D34:D35"/>
    <mergeCell ref="D36:D37"/>
    <mergeCell ref="D38:D39"/>
    <mergeCell ref="D40:D41"/>
    <mergeCell ref="D42:D43"/>
    <mergeCell ref="D44:D45"/>
    <mergeCell ref="D46:D47"/>
    <mergeCell ref="D48:D49"/>
    <mergeCell ref="C30:C31"/>
    <mergeCell ref="C32:C33"/>
    <mergeCell ref="C34:C35"/>
    <mergeCell ref="C36:C37"/>
    <mergeCell ref="B32:B33"/>
    <mergeCell ref="E32:E33"/>
    <mergeCell ref="F32:F33"/>
    <mergeCell ref="A21:H21"/>
    <mergeCell ref="C46:C47"/>
    <mergeCell ref="A64:F64"/>
    <mergeCell ref="G65:G67"/>
    <mergeCell ref="H65:H67"/>
    <mergeCell ref="A22:A23"/>
    <mergeCell ref="B22:B23"/>
    <mergeCell ref="E22:E23"/>
    <mergeCell ref="F22:F23"/>
    <mergeCell ref="A24:A25"/>
    <mergeCell ref="B24:B25"/>
    <mergeCell ref="E24:E25"/>
    <mergeCell ref="F24:F25"/>
    <mergeCell ref="C22:C23"/>
    <mergeCell ref="C24:C25"/>
    <mergeCell ref="A28:A29"/>
    <mergeCell ref="B28:B29"/>
    <mergeCell ref="E28:E29"/>
    <mergeCell ref="F28:F29"/>
    <mergeCell ref="C28:C29"/>
    <mergeCell ref="A30:A31"/>
    <mergeCell ref="B30:B31"/>
    <mergeCell ref="E30:E31"/>
    <mergeCell ref="D50:D51"/>
    <mergeCell ref="A5:H5"/>
    <mergeCell ref="A6:H6"/>
    <mergeCell ref="A7:H7"/>
    <mergeCell ref="A8:H8"/>
    <mergeCell ref="A9:H9"/>
    <mergeCell ref="A26:A27"/>
    <mergeCell ref="B26:B27"/>
    <mergeCell ref="E26:E27"/>
    <mergeCell ref="F26:F27"/>
    <mergeCell ref="C26:C27"/>
    <mergeCell ref="H22:H51"/>
    <mergeCell ref="F11:F15"/>
    <mergeCell ref="G11:G15"/>
    <mergeCell ref="H11:H15"/>
    <mergeCell ref="A16:H16"/>
    <mergeCell ref="A11:A15"/>
    <mergeCell ref="B11:B15"/>
    <mergeCell ref="C11:C15"/>
    <mergeCell ref="D11:D15"/>
    <mergeCell ref="E11:E15"/>
    <mergeCell ref="G17:G20"/>
    <mergeCell ref="H17:H20"/>
    <mergeCell ref="F30:F31"/>
    <mergeCell ref="A32:A33"/>
    <mergeCell ref="B34:B35"/>
    <mergeCell ref="E34:E35"/>
    <mergeCell ref="F34:F35"/>
    <mergeCell ref="A36:A37"/>
    <mergeCell ref="B36:B37"/>
    <mergeCell ref="E36:E37"/>
    <mergeCell ref="F36:F37"/>
    <mergeCell ref="G53:G63"/>
    <mergeCell ref="C44:C45"/>
    <mergeCell ref="A38:A39"/>
    <mergeCell ref="B38:B39"/>
    <mergeCell ref="E38:E39"/>
    <mergeCell ref="F38:F39"/>
    <mergeCell ref="A40:A41"/>
    <mergeCell ref="B40:B41"/>
    <mergeCell ref="E40:E41"/>
    <mergeCell ref="F40:F41"/>
    <mergeCell ref="C38:C39"/>
    <mergeCell ref="C40:C41"/>
    <mergeCell ref="H53:H63"/>
    <mergeCell ref="A50:A51"/>
    <mergeCell ref="B50:B51"/>
    <mergeCell ref="E50:E51"/>
    <mergeCell ref="F50:F51"/>
    <mergeCell ref="G22:G51"/>
    <mergeCell ref="A46:A47"/>
    <mergeCell ref="B46:B47"/>
    <mergeCell ref="E46:E47"/>
    <mergeCell ref="F46:F47"/>
    <mergeCell ref="A48:A49"/>
    <mergeCell ref="B48:B49"/>
    <mergeCell ref="E48:E49"/>
    <mergeCell ref="F48:F49"/>
    <mergeCell ref="A42:A43"/>
    <mergeCell ref="B42:B43"/>
    <mergeCell ref="E42:E43"/>
    <mergeCell ref="F42:F43"/>
    <mergeCell ref="A44:A45"/>
    <mergeCell ref="B44:B45"/>
    <mergeCell ref="E44:E45"/>
    <mergeCell ref="F44:F45"/>
    <mergeCell ref="C42:C43"/>
    <mergeCell ref="A34:A35"/>
  </mergeCells>
  <printOptions horizontalCentered="1"/>
  <pageMargins left="0.70866141732283472" right="0.70866141732283472" top="0.74803149606299213" bottom="0.74803149606299213" header="0.31496062992125984" footer="0.31496062992125984"/>
  <pageSetup scale="5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53"/>
  <sheetViews>
    <sheetView zoomScaleNormal="100" workbookViewId="0">
      <selection activeCell="D29" sqref="D29"/>
    </sheetView>
  </sheetViews>
  <sheetFormatPr baseColWidth="10" defaultRowHeight="14.4"/>
  <cols>
    <col min="1" max="1" width="50.88671875" customWidth="1"/>
    <col min="2" max="2" width="23.88671875" customWidth="1"/>
    <col min="3" max="3" width="22.6640625" customWidth="1"/>
    <col min="4" max="4" width="58.109375" customWidth="1"/>
    <col min="5" max="5" width="22.33203125" customWidth="1"/>
    <col min="6" max="6" width="14.109375" customWidth="1"/>
  </cols>
  <sheetData>
    <row r="4" spans="1:8" ht="19.95" customHeight="1"/>
    <row r="5" spans="1:8" s="7" customFormat="1" ht="19.95" customHeight="1">
      <c r="A5" s="166" t="s">
        <v>635</v>
      </c>
      <c r="B5" s="166"/>
      <c r="C5" s="166"/>
      <c r="D5" s="166"/>
      <c r="E5" s="166"/>
      <c r="F5" s="47"/>
      <c r="G5" s="47"/>
      <c r="H5" s="47"/>
    </row>
    <row r="6" spans="1:8" s="7" customFormat="1" ht="19.95" customHeight="1">
      <c r="A6" s="166" t="s">
        <v>636</v>
      </c>
      <c r="B6" s="166"/>
      <c r="C6" s="166"/>
      <c r="D6" s="166"/>
      <c r="E6" s="166"/>
      <c r="F6" s="47"/>
      <c r="G6" s="47"/>
      <c r="H6" s="47"/>
    </row>
    <row r="7" spans="1:8" ht="19.95" customHeight="1">
      <c r="A7" s="166" t="s">
        <v>637</v>
      </c>
      <c r="B7" s="166"/>
      <c r="C7" s="166"/>
      <c r="D7" s="166"/>
      <c r="E7" s="166"/>
      <c r="F7" s="47"/>
      <c r="G7" s="47"/>
      <c r="H7" s="47"/>
    </row>
    <row r="8" spans="1:8" ht="19.95" customHeight="1">
      <c r="A8" s="246" t="s">
        <v>190</v>
      </c>
      <c r="B8" s="246"/>
      <c r="C8" s="246"/>
      <c r="D8" s="246"/>
      <c r="E8" s="246"/>
    </row>
    <row r="9" spans="1:8" ht="12.45" customHeight="1">
      <c r="A9" s="30"/>
      <c r="B9" s="17"/>
      <c r="C9" s="17"/>
      <c r="D9" s="17"/>
      <c r="E9" s="17"/>
    </row>
    <row r="10" spans="1:8" s="7" customFormat="1" ht="22.5" customHeight="1">
      <c r="A10" s="182" t="s">
        <v>254</v>
      </c>
      <c r="B10" s="182"/>
      <c r="C10" s="182"/>
      <c r="D10" s="182"/>
      <c r="E10" s="182"/>
    </row>
    <row r="11" spans="1:8" ht="61.95" customHeight="1">
      <c r="A11" s="52" t="s">
        <v>95</v>
      </c>
      <c r="B11" s="52" t="s">
        <v>96</v>
      </c>
      <c r="C11" s="52" t="s">
        <v>97</v>
      </c>
      <c r="D11" s="52" t="s">
        <v>98</v>
      </c>
      <c r="E11" s="52" t="s">
        <v>92</v>
      </c>
    </row>
    <row r="12" spans="1:8" ht="75">
      <c r="A12" s="25" t="s">
        <v>216</v>
      </c>
      <c r="B12" s="89">
        <v>13050000</v>
      </c>
      <c r="C12" s="89">
        <v>13050000</v>
      </c>
      <c r="D12" s="92" t="s">
        <v>252</v>
      </c>
      <c r="E12" s="25"/>
    </row>
    <row r="13" spans="1:8" s="7" customFormat="1" ht="33.75" customHeight="1">
      <c r="A13" s="25" t="s">
        <v>217</v>
      </c>
      <c r="B13" s="89">
        <v>41000000</v>
      </c>
      <c r="C13" s="89">
        <v>40308902.010000005</v>
      </c>
      <c r="D13" s="92" t="s">
        <v>252</v>
      </c>
      <c r="E13" s="25"/>
    </row>
    <row r="14" spans="1:8" s="7" customFormat="1" ht="33.75" customHeight="1">
      <c r="A14" s="25" t="s">
        <v>218</v>
      </c>
      <c r="B14" s="89">
        <v>16903438</v>
      </c>
      <c r="C14" s="89">
        <v>16903437.999999996</v>
      </c>
      <c r="D14" s="92" t="s">
        <v>252</v>
      </c>
      <c r="E14" s="25"/>
    </row>
    <row r="15" spans="1:8" s="7" customFormat="1" ht="33.75" customHeight="1">
      <c r="A15" s="25" t="s">
        <v>219</v>
      </c>
      <c r="B15" s="89">
        <v>3096562</v>
      </c>
      <c r="C15" s="89">
        <v>3096206.6799999997</v>
      </c>
      <c r="D15" s="92" t="s">
        <v>252</v>
      </c>
      <c r="E15" s="25"/>
    </row>
    <row r="16" spans="1:8" s="7" customFormat="1" ht="33.75" customHeight="1">
      <c r="A16" s="25" t="s">
        <v>220</v>
      </c>
      <c r="B16" s="89">
        <v>318761092.91000003</v>
      </c>
      <c r="C16" s="89">
        <v>318759910.42000002</v>
      </c>
      <c r="D16" s="92" t="s">
        <v>252</v>
      </c>
      <c r="E16" s="25"/>
    </row>
    <row r="17" spans="1:5" s="7" customFormat="1" ht="33.75" customHeight="1">
      <c r="A17" s="25" t="s">
        <v>221</v>
      </c>
      <c r="B17" s="89">
        <v>347524562</v>
      </c>
      <c r="C17" s="89">
        <v>347524561.99000001</v>
      </c>
      <c r="D17" s="92" t="s">
        <v>252</v>
      </c>
      <c r="E17" s="25"/>
    </row>
    <row r="18" spans="1:5" s="7" customFormat="1" ht="45">
      <c r="A18" s="25" t="s">
        <v>222</v>
      </c>
      <c r="B18" s="89">
        <v>19869484.800000001</v>
      </c>
      <c r="C18" s="89">
        <v>19869070.850000001</v>
      </c>
      <c r="D18" s="92" t="s">
        <v>252</v>
      </c>
      <c r="E18" s="25"/>
    </row>
    <row r="19" spans="1:5" s="7" customFormat="1" ht="33.75" customHeight="1">
      <c r="A19" s="25" t="s">
        <v>223</v>
      </c>
      <c r="B19" s="89">
        <v>82963406.290000007</v>
      </c>
      <c r="C19" s="89">
        <v>82963406.289999992</v>
      </c>
      <c r="D19" s="92" t="s">
        <v>252</v>
      </c>
      <c r="E19" s="25"/>
    </row>
    <row r="20" spans="1:5" s="7" customFormat="1" ht="33.75" customHeight="1">
      <c r="A20" s="25" t="s">
        <v>224</v>
      </c>
      <c r="B20" s="89">
        <v>97744950</v>
      </c>
      <c r="C20" s="89">
        <v>97744950</v>
      </c>
      <c r="D20" s="92" t="s">
        <v>252</v>
      </c>
      <c r="E20" s="25"/>
    </row>
    <row r="21" spans="1:5" s="7" customFormat="1" ht="33.75" customHeight="1">
      <c r="A21" s="25" t="s">
        <v>225</v>
      </c>
      <c r="B21" s="89">
        <v>10000000</v>
      </c>
      <c r="C21" s="89">
        <v>9999768.1100000013</v>
      </c>
      <c r="D21" s="92" t="s">
        <v>252</v>
      </c>
      <c r="E21" s="25"/>
    </row>
    <row r="22" spans="1:5" s="7" customFormat="1" ht="33.75" customHeight="1">
      <c r="A22" s="25" t="s">
        <v>226</v>
      </c>
      <c r="B22" s="89">
        <v>32000000</v>
      </c>
      <c r="C22" s="89">
        <v>31999663.960000005</v>
      </c>
      <c r="D22" s="92" t="s">
        <v>252</v>
      </c>
      <c r="E22" s="25"/>
    </row>
    <row r="23" spans="1:5" s="7" customFormat="1" ht="33.75" customHeight="1">
      <c r="A23" s="25" t="s">
        <v>227</v>
      </c>
      <c r="B23" s="89">
        <v>19114000</v>
      </c>
      <c r="C23" s="89">
        <v>19102165.77</v>
      </c>
      <c r="D23" s="92" t="s">
        <v>252</v>
      </c>
      <c r="E23" s="25"/>
    </row>
    <row r="24" spans="1:5" s="7" customFormat="1" ht="33.75" customHeight="1">
      <c r="A24" s="25" t="s">
        <v>228</v>
      </c>
      <c r="B24" s="89">
        <v>2300104</v>
      </c>
      <c r="C24" s="89">
        <v>2298573.9000000004</v>
      </c>
      <c r="D24" s="92" t="s">
        <v>252</v>
      </c>
      <c r="E24" s="25"/>
    </row>
    <row r="25" spans="1:5" s="7" customFormat="1" ht="33.75" customHeight="1">
      <c r="A25" s="25" t="s">
        <v>229</v>
      </c>
      <c r="B25" s="89">
        <v>5306000</v>
      </c>
      <c r="C25" s="89">
        <v>5295112.63</v>
      </c>
      <c r="D25" s="92" t="s">
        <v>252</v>
      </c>
      <c r="E25" s="25"/>
    </row>
    <row r="26" spans="1:5" s="7" customFormat="1" ht="33.75" customHeight="1">
      <c r="A26" s="25" t="s">
        <v>230</v>
      </c>
      <c r="B26" s="89">
        <v>8580000</v>
      </c>
      <c r="C26" s="89">
        <v>8495516.620000001</v>
      </c>
      <c r="D26" s="92" t="s">
        <v>252</v>
      </c>
      <c r="E26" s="25"/>
    </row>
    <row r="27" spans="1:5" s="7" customFormat="1" ht="75">
      <c r="A27" s="25" t="s">
        <v>231</v>
      </c>
      <c r="B27" s="89">
        <v>700000</v>
      </c>
      <c r="C27" s="89">
        <v>698795.6</v>
      </c>
      <c r="D27" s="92" t="s">
        <v>252</v>
      </c>
      <c r="E27" s="25"/>
    </row>
    <row r="28" spans="1:5" ht="75">
      <c r="A28" s="25" t="s">
        <v>232</v>
      </c>
      <c r="B28" s="89">
        <v>750000</v>
      </c>
      <c r="C28" s="89">
        <v>330716</v>
      </c>
      <c r="D28" s="92" t="s">
        <v>252</v>
      </c>
      <c r="E28" s="25"/>
    </row>
    <row r="29" spans="1:5" s="5" customFormat="1" ht="33.75" customHeight="1">
      <c r="A29" s="94" t="s">
        <v>251</v>
      </c>
      <c r="B29" s="90">
        <f>SUM(B12:B28)</f>
        <v>1019663600</v>
      </c>
      <c r="C29" s="90">
        <f>SUM(C12:C28)</f>
        <v>1018440758.83</v>
      </c>
      <c r="D29" s="25"/>
      <c r="E29" s="25"/>
    </row>
    <row r="30" spans="1:5" s="5" customFormat="1" ht="33.75" customHeight="1">
      <c r="A30" s="249"/>
      <c r="B30" s="250"/>
      <c r="C30" s="250"/>
      <c r="D30" s="250"/>
      <c r="E30" s="251"/>
    </row>
    <row r="31" spans="1:5" ht="91.5" customHeight="1">
      <c r="A31" s="244" t="s">
        <v>644</v>
      </c>
      <c r="B31" s="245"/>
      <c r="C31" s="245"/>
      <c r="D31" s="245"/>
      <c r="E31" s="245"/>
    </row>
    <row r="32" spans="1:5" ht="85.5" customHeight="1">
      <c r="A32" s="244" t="s">
        <v>645</v>
      </c>
      <c r="B32" s="245"/>
      <c r="C32" s="245"/>
      <c r="D32" s="245"/>
      <c r="E32" s="245"/>
    </row>
    <row r="33" spans="1:5" ht="93" customHeight="1">
      <c r="A33" s="244" t="s">
        <v>253</v>
      </c>
      <c r="B33" s="245"/>
      <c r="C33" s="245"/>
      <c r="D33" s="245"/>
      <c r="E33" s="245"/>
    </row>
    <row r="34" spans="1:5" ht="19.2">
      <c r="A34" s="27"/>
      <c r="B34" s="17"/>
      <c r="C34" s="17"/>
      <c r="D34" s="17"/>
      <c r="E34" s="17"/>
    </row>
    <row r="35" spans="1:5">
      <c r="A35" s="247"/>
      <c r="B35" s="248"/>
      <c r="C35" s="248"/>
      <c r="D35" s="248"/>
      <c r="E35" s="248"/>
    </row>
    <row r="36" spans="1:5" ht="26.25" customHeight="1">
      <c r="A36" s="248"/>
      <c r="B36" s="248"/>
      <c r="C36" s="248"/>
      <c r="D36" s="248"/>
      <c r="E36" s="248"/>
    </row>
    <row r="37" spans="1:5" s="7" customFormat="1" ht="22.5" customHeight="1">
      <c r="A37" s="182" t="s">
        <v>255</v>
      </c>
      <c r="B37" s="182"/>
      <c r="C37" s="182"/>
      <c r="D37" s="182"/>
      <c r="E37" s="182"/>
    </row>
    <row r="38" spans="1:5" s="7" customFormat="1" ht="61.95" customHeight="1">
      <c r="A38" s="91" t="s">
        <v>95</v>
      </c>
      <c r="B38" s="91" t="s">
        <v>96</v>
      </c>
      <c r="C38" s="91" t="s">
        <v>97</v>
      </c>
      <c r="D38" s="91" t="s">
        <v>98</v>
      </c>
      <c r="E38" s="91" t="s">
        <v>92</v>
      </c>
    </row>
    <row r="39" spans="1:5" s="7" customFormat="1" ht="45">
      <c r="A39" s="25" t="s">
        <v>233</v>
      </c>
      <c r="B39" s="89">
        <v>7672676.2599999998</v>
      </c>
      <c r="C39" s="89">
        <v>7672497.5200000005</v>
      </c>
      <c r="D39" s="92" t="s">
        <v>252</v>
      </c>
      <c r="E39" s="25"/>
    </row>
    <row r="40" spans="1:5" s="7" customFormat="1" ht="33.75" customHeight="1">
      <c r="A40" s="25" t="s">
        <v>234</v>
      </c>
      <c r="B40" s="89">
        <v>2244972.66</v>
      </c>
      <c r="C40" s="89">
        <v>2243485.54</v>
      </c>
      <c r="D40" s="92" t="s">
        <v>252</v>
      </c>
      <c r="E40" s="25"/>
    </row>
    <row r="41" spans="1:5" s="7" customFormat="1" ht="45.75" customHeight="1">
      <c r="A41" s="25" t="s">
        <v>235</v>
      </c>
      <c r="B41" s="89">
        <v>1784832.32</v>
      </c>
      <c r="C41" s="89">
        <v>1784474.42</v>
      </c>
      <c r="D41" s="92" t="s">
        <v>252</v>
      </c>
      <c r="E41" s="25"/>
    </row>
    <row r="42" spans="1:5" s="7" customFormat="1" ht="41.25" customHeight="1">
      <c r="A42" s="25" t="s">
        <v>236</v>
      </c>
      <c r="B42" s="89">
        <v>1344546.87</v>
      </c>
      <c r="C42" s="89">
        <v>1344525</v>
      </c>
      <c r="D42" s="92" t="s">
        <v>252</v>
      </c>
      <c r="E42" s="25"/>
    </row>
    <row r="43" spans="1:5" s="7" customFormat="1" ht="33.75" customHeight="1">
      <c r="A43" s="94" t="s">
        <v>251</v>
      </c>
      <c r="B43" s="89">
        <f>SUM(B39:B42)</f>
        <v>13047028.109999999</v>
      </c>
      <c r="C43" s="89">
        <f>SUM(C39:C42)</f>
        <v>13044982.48</v>
      </c>
      <c r="D43" s="92" t="s">
        <v>252</v>
      </c>
      <c r="E43" s="25"/>
    </row>
    <row r="44" spans="1:5" ht="78.75" customHeight="1">
      <c r="A44" s="244" t="s">
        <v>646</v>
      </c>
      <c r="B44" s="245"/>
      <c r="C44" s="245"/>
      <c r="D44" s="245"/>
      <c r="E44" s="245"/>
    </row>
    <row r="45" spans="1:5">
      <c r="A45" s="73"/>
      <c r="B45" s="73"/>
      <c r="C45" s="95"/>
      <c r="D45" s="73"/>
      <c r="E45" s="73"/>
    </row>
    <row r="48" spans="1:5">
      <c r="C48" s="93"/>
    </row>
    <row r="49" spans="3:3">
      <c r="C49" s="93"/>
    </row>
    <row r="50" spans="3:3">
      <c r="C50" s="93"/>
    </row>
    <row r="52" spans="3:3">
      <c r="C52" s="93"/>
    </row>
    <row r="53" spans="3:3">
      <c r="C53" s="80"/>
    </row>
  </sheetData>
  <mergeCells count="12">
    <mergeCell ref="A44:E44"/>
    <mergeCell ref="A10:E10"/>
    <mergeCell ref="A37:E37"/>
    <mergeCell ref="A5:E5"/>
    <mergeCell ref="A6:E6"/>
    <mergeCell ref="A7:E7"/>
    <mergeCell ref="A8:E8"/>
    <mergeCell ref="A31:E31"/>
    <mergeCell ref="A32:E32"/>
    <mergeCell ref="A33:E33"/>
    <mergeCell ref="A35:E36"/>
    <mergeCell ref="A30:E30"/>
  </mergeCells>
  <hyperlinks>
    <hyperlink ref="D12" r:id="rId1"/>
    <hyperlink ref="D13" r:id="rId2"/>
    <hyperlink ref="D14" r:id="rId3"/>
    <hyperlink ref="D15:D28" r:id="rId4" display="http://www.difver.gob.mx/wp-content/uploads/2022/02/AVAN-Cuarto-trimestre-2021.pdf"/>
    <hyperlink ref="D39" r:id="rId5"/>
    <hyperlink ref="D40" r:id="rId6"/>
    <hyperlink ref="D41" r:id="rId7"/>
    <hyperlink ref="D42" r:id="rId8"/>
    <hyperlink ref="D43" r:id="rId9"/>
  </hyperlinks>
  <pageMargins left="0.7" right="0.7" top="0.75" bottom="0.75" header="0.3" footer="0.3"/>
  <pageSetup orientation="portrait" r:id="rId1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J63"/>
  <sheetViews>
    <sheetView topLeftCell="A7" zoomScale="70" zoomScaleNormal="70" workbookViewId="0">
      <selection activeCell="B11" sqref="B11:G11"/>
    </sheetView>
  </sheetViews>
  <sheetFormatPr baseColWidth="10" defaultRowHeight="14.4"/>
  <cols>
    <col min="1" max="1" width="41.6640625" customWidth="1"/>
    <col min="2" max="2" width="24.6640625" bestFit="1" customWidth="1"/>
    <col min="3" max="3" width="26" customWidth="1"/>
    <col min="4" max="4" width="24.6640625" customWidth="1"/>
    <col min="5" max="5" width="24.109375" customWidth="1"/>
    <col min="6" max="6" width="78.88671875" style="117" customWidth="1"/>
    <col min="7" max="7" width="36.109375" customWidth="1"/>
    <col min="8" max="8" width="14.6640625" customWidth="1"/>
  </cols>
  <sheetData>
    <row r="5" spans="1:10" s="7" customFormat="1" ht="19.95" customHeight="1">
      <c r="F5" s="117"/>
    </row>
    <row r="6" spans="1:10" s="7" customFormat="1" ht="19.95" customHeight="1">
      <c r="A6" s="166" t="s">
        <v>635</v>
      </c>
      <c r="B6" s="166"/>
      <c r="C6" s="166"/>
      <c r="D6" s="166"/>
      <c r="E6" s="166"/>
      <c r="F6" s="166"/>
      <c r="G6" s="166"/>
    </row>
    <row r="7" spans="1:10" s="7" customFormat="1" ht="19.95" customHeight="1">
      <c r="A7" s="166" t="s">
        <v>636</v>
      </c>
      <c r="B7" s="166"/>
      <c r="C7" s="166"/>
      <c r="D7" s="166"/>
      <c r="E7" s="166"/>
      <c r="F7" s="166"/>
      <c r="G7" s="166"/>
    </row>
    <row r="8" spans="1:10" ht="19.95" customHeight="1">
      <c r="A8" s="166" t="s">
        <v>637</v>
      </c>
      <c r="B8" s="166"/>
      <c r="C8" s="166"/>
      <c r="D8" s="166"/>
      <c r="E8" s="166"/>
      <c r="F8" s="166"/>
      <c r="G8" s="166"/>
    </row>
    <row r="9" spans="1:10" ht="19.95" customHeight="1">
      <c r="A9" s="303" t="s">
        <v>210</v>
      </c>
      <c r="B9" s="303"/>
      <c r="C9" s="303"/>
      <c r="D9" s="303"/>
      <c r="E9" s="303"/>
      <c r="F9" s="303"/>
      <c r="G9" s="303"/>
      <c r="H9" s="7"/>
      <c r="I9" s="7"/>
      <c r="J9" s="7"/>
    </row>
    <row r="10" spans="1:10" s="7" customFormat="1" ht="36.6" customHeight="1">
      <c r="A10" s="256" t="s">
        <v>191</v>
      </c>
      <c r="B10" s="256"/>
      <c r="C10" s="256"/>
      <c r="D10" s="256"/>
      <c r="E10" s="256"/>
      <c r="F10" s="256"/>
      <c r="G10" s="256"/>
    </row>
    <row r="11" spans="1:10" ht="12.45" customHeight="1">
      <c r="A11" s="28"/>
      <c r="B11" s="257"/>
      <c r="C11" s="257"/>
      <c r="D11" s="257"/>
      <c r="E11" s="257"/>
      <c r="F11" s="257"/>
      <c r="G11" s="257"/>
      <c r="H11" s="7"/>
      <c r="I11" s="7"/>
      <c r="J11" s="7"/>
    </row>
    <row r="12" spans="1:10" ht="18.600000000000001" customHeight="1">
      <c r="A12" s="65" t="s">
        <v>83</v>
      </c>
      <c r="B12" s="300" t="s">
        <v>116</v>
      </c>
      <c r="C12" s="301"/>
      <c r="D12" s="301"/>
      <c r="E12" s="302"/>
      <c r="F12" s="131" t="s">
        <v>145</v>
      </c>
      <c r="G12" s="65" t="s">
        <v>146</v>
      </c>
      <c r="H12" s="7"/>
      <c r="I12" s="7"/>
      <c r="J12" s="7"/>
    </row>
    <row r="13" spans="1:10" ht="27.75" customHeight="1">
      <c r="A13" s="289" t="s">
        <v>186</v>
      </c>
      <c r="B13" s="40" t="s">
        <v>2</v>
      </c>
      <c r="C13" s="40" t="s">
        <v>3</v>
      </c>
      <c r="D13" s="40" t="s">
        <v>147</v>
      </c>
      <c r="E13" s="40" t="s">
        <v>148</v>
      </c>
      <c r="F13" s="271" t="s">
        <v>256</v>
      </c>
      <c r="G13" s="276" t="s">
        <v>257</v>
      </c>
      <c r="H13" s="8"/>
      <c r="I13" s="8"/>
      <c r="J13" s="8"/>
    </row>
    <row r="14" spans="1:10" ht="33.75" customHeight="1">
      <c r="A14" s="290"/>
      <c r="B14" s="149">
        <v>1019663600</v>
      </c>
      <c r="C14" s="149">
        <v>1032710628.11</v>
      </c>
      <c r="D14" s="149">
        <v>1031485741.3099999</v>
      </c>
      <c r="E14" s="149">
        <v>1224886.8000000715</v>
      </c>
      <c r="F14" s="272"/>
      <c r="G14" s="276"/>
      <c r="H14" s="8"/>
      <c r="I14" s="8"/>
      <c r="J14" s="8"/>
    </row>
    <row r="15" spans="1:10" ht="19.5" customHeight="1">
      <c r="A15" s="291" t="s">
        <v>149</v>
      </c>
      <c r="B15" s="261" t="s">
        <v>130</v>
      </c>
      <c r="C15" s="261"/>
      <c r="D15" s="292" t="s">
        <v>150</v>
      </c>
      <c r="E15" s="292"/>
      <c r="F15" s="271" t="s">
        <v>622</v>
      </c>
      <c r="G15" s="270" t="s">
        <v>591</v>
      </c>
      <c r="H15" s="8"/>
      <c r="I15" s="8"/>
      <c r="J15" s="8"/>
    </row>
    <row r="16" spans="1:10" ht="78.75" customHeight="1">
      <c r="A16" s="291"/>
      <c r="B16" s="293" t="s">
        <v>130</v>
      </c>
      <c r="C16" s="293"/>
      <c r="D16" s="279"/>
      <c r="E16" s="279"/>
      <c r="F16" s="272"/>
      <c r="G16" s="270"/>
      <c r="H16" s="8"/>
      <c r="I16" s="8"/>
      <c r="J16" s="8"/>
    </row>
    <row r="17" spans="1:10" ht="15.75" customHeight="1">
      <c r="A17" s="291" t="s">
        <v>151</v>
      </c>
      <c r="B17" s="41" t="s">
        <v>152</v>
      </c>
      <c r="C17" s="41" t="s">
        <v>153</v>
      </c>
      <c r="D17" s="41" t="s">
        <v>154</v>
      </c>
      <c r="E17" s="41" t="s">
        <v>155</v>
      </c>
      <c r="F17" s="273" t="s">
        <v>271</v>
      </c>
      <c r="G17" s="276" t="s">
        <v>592</v>
      </c>
      <c r="H17" s="8"/>
      <c r="I17" s="8"/>
      <c r="J17" s="8"/>
    </row>
    <row r="18" spans="1:10" ht="175.5" customHeight="1">
      <c r="A18" s="291"/>
      <c r="B18" s="29"/>
      <c r="C18" s="148" t="s">
        <v>270</v>
      </c>
      <c r="D18" s="29"/>
      <c r="E18" s="29"/>
      <c r="F18" s="274"/>
      <c r="G18" s="276"/>
      <c r="H18" s="8"/>
      <c r="I18" s="8"/>
      <c r="J18" s="8"/>
    </row>
    <row r="19" spans="1:10" ht="18.75" customHeight="1">
      <c r="A19" s="291" t="s">
        <v>156</v>
      </c>
      <c r="B19" s="261" t="s">
        <v>140</v>
      </c>
      <c r="C19" s="261"/>
      <c r="D19" s="261" t="s">
        <v>157</v>
      </c>
      <c r="E19" s="261"/>
      <c r="F19" s="271" t="s">
        <v>593</v>
      </c>
      <c r="G19" s="277" t="s">
        <v>621</v>
      </c>
      <c r="H19" s="8"/>
      <c r="I19" s="8"/>
      <c r="J19" s="8"/>
    </row>
    <row r="20" spans="1:10" ht="205.5" customHeight="1">
      <c r="A20" s="291"/>
      <c r="B20" s="262">
        <v>1</v>
      </c>
      <c r="C20" s="263"/>
      <c r="D20" s="264"/>
      <c r="E20" s="264"/>
      <c r="F20" s="272"/>
      <c r="G20" s="278"/>
      <c r="H20" s="8"/>
      <c r="I20" s="8"/>
      <c r="J20" s="8"/>
    </row>
    <row r="21" spans="1:10" ht="15.75" customHeight="1">
      <c r="A21" s="291" t="s">
        <v>158</v>
      </c>
      <c r="B21" s="261" t="s">
        <v>130</v>
      </c>
      <c r="C21" s="261"/>
      <c r="D21" s="261" t="s">
        <v>150</v>
      </c>
      <c r="E21" s="261"/>
      <c r="F21" s="271" t="s">
        <v>272</v>
      </c>
      <c r="G21" s="271" t="s">
        <v>623</v>
      </c>
      <c r="H21" s="8"/>
      <c r="I21" s="8"/>
      <c r="J21" s="8"/>
    </row>
    <row r="22" spans="1:10" ht="151.5" customHeight="1">
      <c r="A22" s="291"/>
      <c r="B22" s="280" t="s">
        <v>270</v>
      </c>
      <c r="C22" s="281"/>
      <c r="D22" s="279"/>
      <c r="E22" s="279"/>
      <c r="F22" s="272"/>
      <c r="G22" s="272"/>
      <c r="H22" s="8"/>
      <c r="I22" s="8"/>
      <c r="J22" s="8"/>
    </row>
    <row r="23" spans="1:10" ht="15.75" customHeight="1">
      <c r="A23" s="291" t="s">
        <v>159</v>
      </c>
      <c r="B23" s="261" t="s">
        <v>130</v>
      </c>
      <c r="C23" s="261"/>
      <c r="D23" s="261" t="s">
        <v>150</v>
      </c>
      <c r="E23" s="261"/>
      <c r="F23" s="271" t="s">
        <v>273</v>
      </c>
      <c r="G23" s="271" t="s">
        <v>624</v>
      </c>
      <c r="H23" s="8"/>
      <c r="I23" s="8"/>
      <c r="J23" s="8"/>
    </row>
    <row r="24" spans="1:10" ht="70.5" customHeight="1">
      <c r="A24" s="291"/>
      <c r="B24" s="280" t="s">
        <v>270</v>
      </c>
      <c r="C24" s="281"/>
      <c r="D24" s="279"/>
      <c r="E24" s="279"/>
      <c r="F24" s="272"/>
      <c r="G24" s="272"/>
      <c r="H24" s="8"/>
      <c r="I24" s="8"/>
      <c r="J24" s="8"/>
    </row>
    <row r="25" spans="1:10" ht="15.75" customHeight="1">
      <c r="A25" s="291" t="s">
        <v>160</v>
      </c>
      <c r="B25" s="261" t="s">
        <v>130</v>
      </c>
      <c r="C25" s="261"/>
      <c r="D25" s="261" t="s">
        <v>150</v>
      </c>
      <c r="E25" s="261"/>
      <c r="F25" s="271" t="s">
        <v>274</v>
      </c>
      <c r="G25" s="275" t="s">
        <v>625</v>
      </c>
      <c r="H25" s="8"/>
      <c r="I25" s="8"/>
      <c r="J25" s="8"/>
    </row>
    <row r="26" spans="1:10" ht="97.5" customHeight="1">
      <c r="A26" s="291"/>
      <c r="B26" s="280" t="s">
        <v>270</v>
      </c>
      <c r="C26" s="281"/>
      <c r="D26" s="279"/>
      <c r="E26" s="279"/>
      <c r="F26" s="272"/>
      <c r="G26" s="272"/>
      <c r="H26" s="8"/>
      <c r="I26" s="8"/>
      <c r="J26" s="8"/>
    </row>
    <row r="27" spans="1:10" ht="15.75" customHeight="1">
      <c r="A27" s="291" t="s">
        <v>647</v>
      </c>
      <c r="B27" s="261" t="s">
        <v>130</v>
      </c>
      <c r="C27" s="261"/>
      <c r="D27" s="261" t="s">
        <v>150</v>
      </c>
      <c r="E27" s="261"/>
      <c r="F27" s="285" t="s">
        <v>275</v>
      </c>
      <c r="G27" s="276" t="s">
        <v>626</v>
      </c>
      <c r="H27" s="253"/>
      <c r="I27" s="8"/>
      <c r="J27" s="8"/>
    </row>
    <row r="28" spans="1:10" ht="154.5" customHeight="1">
      <c r="A28" s="291"/>
      <c r="B28" s="280" t="s">
        <v>270</v>
      </c>
      <c r="C28" s="281"/>
      <c r="D28" s="279"/>
      <c r="E28" s="279"/>
      <c r="F28" s="272"/>
      <c r="G28" s="276"/>
      <c r="H28" s="253"/>
      <c r="I28" s="8"/>
      <c r="J28" s="8"/>
    </row>
    <row r="29" spans="1:10" ht="16.8" customHeight="1">
      <c r="A29" s="291" t="s">
        <v>161</v>
      </c>
      <c r="B29" s="261" t="s">
        <v>130</v>
      </c>
      <c r="C29" s="261"/>
      <c r="D29" s="261" t="s">
        <v>150</v>
      </c>
      <c r="E29" s="261"/>
      <c r="F29" s="270"/>
      <c r="G29" s="276"/>
      <c r="H29" s="252" t="s">
        <v>654</v>
      </c>
      <c r="I29" s="8"/>
      <c r="J29" s="8"/>
    </row>
    <row r="30" spans="1:10" ht="50.4" customHeight="1">
      <c r="A30" s="291"/>
      <c r="B30" s="265"/>
      <c r="C30" s="265"/>
      <c r="D30" s="266"/>
      <c r="E30" s="267"/>
      <c r="F30" s="270"/>
      <c r="G30" s="276"/>
      <c r="H30" s="252"/>
      <c r="I30" s="8"/>
      <c r="J30" s="8"/>
    </row>
    <row r="31" spans="1:10" ht="15.75" customHeight="1">
      <c r="A31" s="291" t="s">
        <v>162</v>
      </c>
      <c r="B31" s="261" t="s">
        <v>130</v>
      </c>
      <c r="C31" s="261"/>
      <c r="D31" s="261" t="s">
        <v>150</v>
      </c>
      <c r="E31" s="261"/>
      <c r="F31" s="271" t="s">
        <v>648</v>
      </c>
      <c r="G31" s="276"/>
      <c r="H31" s="8"/>
      <c r="I31" s="8"/>
      <c r="J31" s="8"/>
    </row>
    <row r="32" spans="1:10" ht="70.2" customHeight="1">
      <c r="A32" s="291"/>
      <c r="B32" s="279"/>
      <c r="C32" s="279"/>
      <c r="D32" s="280" t="s">
        <v>270</v>
      </c>
      <c r="E32" s="281"/>
      <c r="F32" s="272"/>
      <c r="G32" s="276"/>
      <c r="H32" s="8"/>
      <c r="I32" s="8"/>
      <c r="J32" s="8"/>
    </row>
    <row r="33" spans="1:10" ht="16.95" customHeight="1">
      <c r="A33" s="291" t="s">
        <v>192</v>
      </c>
      <c r="B33" s="261" t="s">
        <v>130</v>
      </c>
      <c r="C33" s="261"/>
      <c r="D33" s="261" t="s">
        <v>150</v>
      </c>
      <c r="E33" s="261"/>
      <c r="F33" s="271" t="s">
        <v>649</v>
      </c>
      <c r="G33" s="276" t="s">
        <v>627</v>
      </c>
      <c r="H33" s="8"/>
      <c r="I33" s="8"/>
      <c r="J33" s="8"/>
    </row>
    <row r="34" spans="1:10" ht="81.599999999999994" customHeight="1">
      <c r="A34" s="291"/>
      <c r="B34" s="296" t="s">
        <v>270</v>
      </c>
      <c r="C34" s="296"/>
      <c r="D34" s="284"/>
      <c r="E34" s="284"/>
      <c r="F34" s="272"/>
      <c r="G34" s="276"/>
      <c r="H34" s="8"/>
      <c r="I34" s="8"/>
      <c r="J34" s="8"/>
    </row>
    <row r="35" spans="1:10" ht="15.75" customHeight="1">
      <c r="A35" s="289" t="s">
        <v>163</v>
      </c>
      <c r="B35" s="261" t="s">
        <v>130</v>
      </c>
      <c r="C35" s="261"/>
      <c r="D35" s="261" t="s">
        <v>150</v>
      </c>
      <c r="E35" s="261"/>
      <c r="F35" s="271" t="s">
        <v>650</v>
      </c>
      <c r="G35" s="276" t="s">
        <v>628</v>
      </c>
      <c r="H35" s="8"/>
      <c r="I35" s="8"/>
      <c r="J35" s="8"/>
    </row>
    <row r="36" spans="1:10" ht="128.4" customHeight="1">
      <c r="A36" s="290"/>
      <c r="B36" s="282" t="s">
        <v>270</v>
      </c>
      <c r="C36" s="283"/>
      <c r="D36" s="294"/>
      <c r="E36" s="295"/>
      <c r="F36" s="272"/>
      <c r="G36" s="276"/>
      <c r="H36" s="8"/>
      <c r="I36" s="8"/>
      <c r="J36" s="8"/>
    </row>
    <row r="37" spans="1:10" ht="15.75" customHeight="1">
      <c r="A37" s="289" t="s">
        <v>164</v>
      </c>
      <c r="B37" s="261" t="s">
        <v>140</v>
      </c>
      <c r="C37" s="261"/>
      <c r="D37" s="261" t="s">
        <v>157</v>
      </c>
      <c r="E37" s="261"/>
      <c r="F37" s="285" t="s">
        <v>279</v>
      </c>
      <c r="G37" s="286" t="s">
        <v>629</v>
      </c>
      <c r="H37" s="253"/>
      <c r="I37" s="8"/>
      <c r="J37" s="8"/>
    </row>
    <row r="38" spans="1:10" ht="166.2" customHeight="1">
      <c r="A38" s="290"/>
      <c r="B38" s="262">
        <v>8</v>
      </c>
      <c r="C38" s="263"/>
      <c r="D38" s="264"/>
      <c r="E38" s="264"/>
      <c r="F38" s="288"/>
      <c r="G38" s="287"/>
      <c r="H38" s="253"/>
      <c r="I38" s="8"/>
      <c r="J38" s="8"/>
    </row>
    <row r="39" spans="1:10" ht="16.8">
      <c r="A39" s="289" t="s">
        <v>165</v>
      </c>
      <c r="B39" s="261" t="s">
        <v>130</v>
      </c>
      <c r="C39" s="261"/>
      <c r="D39" s="261" t="s">
        <v>150</v>
      </c>
      <c r="E39" s="261"/>
      <c r="F39" s="271" t="s">
        <v>276</v>
      </c>
      <c r="G39" s="276"/>
      <c r="H39" s="255"/>
      <c r="I39" s="8"/>
      <c r="J39" s="8"/>
    </row>
    <row r="40" spans="1:10" ht="102" customHeight="1">
      <c r="A40" s="290"/>
      <c r="B40" s="294"/>
      <c r="C40" s="295"/>
      <c r="D40" s="297" t="s">
        <v>270</v>
      </c>
      <c r="E40" s="298"/>
      <c r="F40" s="272"/>
      <c r="G40" s="276"/>
      <c r="H40" s="255"/>
      <c r="I40" s="8"/>
      <c r="J40" s="8"/>
    </row>
    <row r="41" spans="1:10" ht="16.8">
      <c r="A41" s="289" t="s">
        <v>166</v>
      </c>
      <c r="B41" s="261" t="s">
        <v>130</v>
      </c>
      <c r="C41" s="261"/>
      <c r="D41" s="261" t="s">
        <v>150</v>
      </c>
      <c r="E41" s="261"/>
      <c r="F41" s="269" t="s">
        <v>587</v>
      </c>
      <c r="G41" s="276" t="s">
        <v>630</v>
      </c>
      <c r="H41" s="8"/>
      <c r="I41" s="8"/>
      <c r="J41" s="8"/>
    </row>
    <row r="42" spans="1:10" ht="92.25" customHeight="1">
      <c r="A42" s="290"/>
      <c r="B42" s="262" t="s">
        <v>270</v>
      </c>
      <c r="C42" s="263"/>
      <c r="D42" s="304"/>
      <c r="E42" s="305"/>
      <c r="F42" s="270"/>
      <c r="G42" s="276"/>
      <c r="H42" s="8"/>
      <c r="I42" s="8"/>
      <c r="J42" s="8"/>
    </row>
    <row r="43" spans="1:10" ht="16.8">
      <c r="A43" s="268" t="s">
        <v>187</v>
      </c>
      <c r="B43" s="261" t="s">
        <v>130</v>
      </c>
      <c r="C43" s="261"/>
      <c r="D43" s="261" t="s">
        <v>150</v>
      </c>
      <c r="E43" s="261"/>
      <c r="F43" s="285"/>
      <c r="G43" s="276"/>
      <c r="H43" s="8"/>
      <c r="I43" s="8"/>
      <c r="J43" s="8"/>
    </row>
    <row r="44" spans="1:10" ht="117.75" customHeight="1">
      <c r="A44" s="268"/>
      <c r="B44" s="264"/>
      <c r="C44" s="264"/>
      <c r="D44" s="282" t="s">
        <v>270</v>
      </c>
      <c r="E44" s="283"/>
      <c r="F44" s="288"/>
      <c r="G44" s="276"/>
      <c r="H44" s="8"/>
      <c r="I44" s="8"/>
      <c r="J44" s="8"/>
    </row>
    <row r="45" spans="1:10" ht="31.5" customHeight="1">
      <c r="A45" s="268" t="s">
        <v>193</v>
      </c>
      <c r="B45" s="42" t="s">
        <v>131</v>
      </c>
      <c r="C45" s="41" t="s">
        <v>132</v>
      </c>
      <c r="D45" s="41" t="s">
        <v>167</v>
      </c>
      <c r="E45" s="42" t="s">
        <v>155</v>
      </c>
      <c r="F45" s="270" t="s">
        <v>651</v>
      </c>
      <c r="G45" s="276" t="s">
        <v>631</v>
      </c>
      <c r="H45" s="254"/>
      <c r="I45" s="8"/>
      <c r="J45" s="8"/>
    </row>
    <row r="46" spans="1:10" ht="117" customHeight="1">
      <c r="A46" s="268"/>
      <c r="B46" s="148" t="s">
        <v>270</v>
      </c>
      <c r="C46" s="148" t="s">
        <v>270</v>
      </c>
      <c r="D46" s="148" t="s">
        <v>270</v>
      </c>
      <c r="E46" s="29"/>
      <c r="F46" s="270"/>
      <c r="G46" s="276"/>
      <c r="H46" s="254"/>
      <c r="I46" s="8"/>
      <c r="J46" s="8"/>
    </row>
    <row r="47" spans="1:10" ht="16.8">
      <c r="A47" s="291" t="s">
        <v>133</v>
      </c>
      <c r="B47" s="261" t="s">
        <v>130</v>
      </c>
      <c r="C47" s="261"/>
      <c r="D47" s="261" t="s">
        <v>150</v>
      </c>
      <c r="E47" s="261"/>
      <c r="F47" s="276"/>
      <c r="G47" s="276"/>
      <c r="H47" s="8"/>
      <c r="I47" s="8"/>
      <c r="J47" s="8"/>
    </row>
    <row r="48" spans="1:10" ht="65.25" customHeight="1">
      <c r="A48" s="291"/>
      <c r="B48" s="264"/>
      <c r="C48" s="264"/>
      <c r="D48" s="282" t="s">
        <v>270</v>
      </c>
      <c r="E48" s="283"/>
      <c r="F48" s="276"/>
      <c r="G48" s="276"/>
      <c r="H48" s="8"/>
      <c r="I48" s="8"/>
      <c r="J48" s="8"/>
    </row>
    <row r="49" spans="1:10" ht="16.5" customHeight="1">
      <c r="A49" s="291" t="s">
        <v>134</v>
      </c>
      <c r="B49" s="261" t="s">
        <v>130</v>
      </c>
      <c r="C49" s="261"/>
      <c r="D49" s="261" t="s">
        <v>150</v>
      </c>
      <c r="E49" s="261"/>
      <c r="F49" s="299" t="s">
        <v>590</v>
      </c>
      <c r="G49" s="276" t="s">
        <v>652</v>
      </c>
      <c r="H49" s="8"/>
      <c r="I49" s="8"/>
      <c r="J49" s="8"/>
    </row>
    <row r="50" spans="1:10" ht="289.5" customHeight="1">
      <c r="A50" s="291"/>
      <c r="B50" s="282" t="s">
        <v>270</v>
      </c>
      <c r="C50" s="283"/>
      <c r="D50" s="264"/>
      <c r="E50" s="264"/>
      <c r="F50" s="278"/>
      <c r="G50" s="276"/>
      <c r="H50" s="8"/>
      <c r="I50" s="8"/>
      <c r="J50" s="8"/>
    </row>
    <row r="51" spans="1:10" ht="16.8" customHeight="1">
      <c r="A51" s="268" t="s">
        <v>194</v>
      </c>
      <c r="B51" s="41" t="s">
        <v>135</v>
      </c>
      <c r="C51" s="41" t="s">
        <v>136</v>
      </c>
      <c r="D51" s="42" t="s">
        <v>168</v>
      </c>
      <c r="E51" s="42" t="s">
        <v>155</v>
      </c>
      <c r="F51" s="270"/>
      <c r="G51" s="276"/>
      <c r="H51" s="252" t="s">
        <v>653</v>
      </c>
      <c r="I51" s="8"/>
      <c r="J51" s="8"/>
    </row>
    <row r="52" spans="1:10" ht="66.599999999999994" customHeight="1">
      <c r="A52" s="268"/>
      <c r="B52" s="133"/>
      <c r="C52" s="133"/>
      <c r="D52" s="133"/>
      <c r="E52" s="134"/>
      <c r="F52" s="270"/>
      <c r="G52" s="276"/>
      <c r="H52" s="252"/>
      <c r="I52" s="8"/>
      <c r="J52" s="8"/>
    </row>
    <row r="53" spans="1:10" ht="15.75" customHeight="1">
      <c r="A53" s="268" t="s">
        <v>655</v>
      </c>
      <c r="B53" s="261" t="s">
        <v>137</v>
      </c>
      <c r="C53" s="261"/>
      <c r="D53" s="261" t="s">
        <v>155</v>
      </c>
      <c r="E53" s="261"/>
      <c r="F53" s="269" t="s">
        <v>588</v>
      </c>
      <c r="G53" s="276"/>
      <c r="H53" s="8"/>
      <c r="I53" s="8"/>
      <c r="J53" s="8"/>
    </row>
    <row r="54" spans="1:10" ht="72" customHeight="1">
      <c r="A54" s="268"/>
      <c r="B54" s="265"/>
      <c r="C54" s="265"/>
      <c r="D54" s="296" t="s">
        <v>270</v>
      </c>
      <c r="E54" s="296"/>
      <c r="F54" s="270"/>
      <c r="G54" s="276"/>
      <c r="H54" s="8"/>
      <c r="I54" s="8"/>
      <c r="J54" s="8"/>
    </row>
    <row r="55" spans="1:10" ht="15.75" customHeight="1">
      <c r="A55" s="268" t="s">
        <v>138</v>
      </c>
      <c r="B55" s="41">
        <v>2019</v>
      </c>
      <c r="C55" s="41">
        <v>2020</v>
      </c>
      <c r="D55" s="41">
        <v>2021</v>
      </c>
      <c r="E55" s="41" t="s">
        <v>155</v>
      </c>
      <c r="F55" s="269" t="s">
        <v>589</v>
      </c>
      <c r="G55" s="276"/>
      <c r="H55" s="8"/>
      <c r="I55" s="8"/>
      <c r="J55" s="8"/>
    </row>
    <row r="56" spans="1:10" ht="147" customHeight="1">
      <c r="A56" s="268"/>
      <c r="B56" s="116"/>
      <c r="C56" s="116"/>
      <c r="D56" s="116"/>
      <c r="E56" s="136" t="s">
        <v>270</v>
      </c>
      <c r="F56" s="270"/>
      <c r="G56" s="271"/>
      <c r="H56" s="8"/>
      <c r="I56" s="8"/>
      <c r="J56" s="8"/>
    </row>
    <row r="57" spans="1:10" ht="16.95" customHeight="1">
      <c r="A57" s="268" t="s">
        <v>139</v>
      </c>
      <c r="B57" s="261" t="s">
        <v>140</v>
      </c>
      <c r="C57" s="261"/>
      <c r="D57" s="261" t="s">
        <v>157</v>
      </c>
      <c r="E57" s="261"/>
      <c r="F57" s="269" t="s">
        <v>278</v>
      </c>
      <c r="G57" s="271"/>
      <c r="H57" s="8"/>
      <c r="I57" s="8"/>
      <c r="J57" s="8"/>
    </row>
    <row r="58" spans="1:10" ht="68.25" customHeight="1">
      <c r="A58" s="268"/>
      <c r="B58" s="262">
        <v>1</v>
      </c>
      <c r="C58" s="263"/>
      <c r="D58" s="265"/>
      <c r="E58" s="265"/>
      <c r="F58" s="270"/>
      <c r="G58" s="272"/>
      <c r="H58" s="8"/>
      <c r="I58" s="8"/>
      <c r="J58" s="8"/>
    </row>
    <row r="59" spans="1:10" ht="15.75" customHeight="1">
      <c r="A59" s="291" t="s">
        <v>141</v>
      </c>
      <c r="B59" s="41" t="s">
        <v>142</v>
      </c>
      <c r="C59" s="41" t="s">
        <v>143</v>
      </c>
      <c r="D59" s="41" t="s">
        <v>169</v>
      </c>
      <c r="E59" s="41" t="s">
        <v>170</v>
      </c>
      <c r="F59" s="269" t="s">
        <v>277</v>
      </c>
      <c r="G59" s="276"/>
      <c r="H59" s="8"/>
      <c r="I59" s="8"/>
      <c r="J59" s="8"/>
    </row>
    <row r="60" spans="1:10" ht="105.75" customHeight="1">
      <c r="A60" s="291"/>
      <c r="B60" s="29"/>
      <c r="C60" s="148" t="s">
        <v>270</v>
      </c>
      <c r="D60" s="29"/>
      <c r="E60" s="29"/>
      <c r="F60" s="270"/>
      <c r="G60" s="276"/>
      <c r="H60" s="8"/>
      <c r="I60" s="8"/>
      <c r="J60" s="8"/>
    </row>
    <row r="61" spans="1:10">
      <c r="A61" s="258" t="s">
        <v>144</v>
      </c>
      <c r="B61" s="259"/>
      <c r="C61" s="259"/>
      <c r="D61" s="259"/>
      <c r="E61" s="259"/>
      <c r="F61" s="259"/>
      <c r="G61" s="259"/>
      <c r="H61" s="8"/>
      <c r="I61" s="8"/>
      <c r="J61" s="8"/>
    </row>
    <row r="62" spans="1:10" ht="40.950000000000003" customHeight="1">
      <c r="A62" s="260"/>
      <c r="B62" s="260"/>
      <c r="C62" s="260"/>
      <c r="D62" s="260"/>
      <c r="E62" s="260"/>
      <c r="F62" s="260"/>
      <c r="G62" s="260"/>
      <c r="H62" s="8"/>
      <c r="I62" s="8"/>
      <c r="J62" s="8"/>
    </row>
    <row r="63" spans="1:10" ht="16.8">
      <c r="A63" s="17"/>
      <c r="B63" s="17"/>
      <c r="C63" s="17"/>
      <c r="D63" s="17"/>
      <c r="E63" s="17"/>
      <c r="F63" s="132"/>
      <c r="G63" s="17"/>
    </row>
  </sheetData>
  <mergeCells count="158">
    <mergeCell ref="A6:G6"/>
    <mergeCell ref="A7:G7"/>
    <mergeCell ref="A8:G8"/>
    <mergeCell ref="D50:E50"/>
    <mergeCell ref="A45:A46"/>
    <mergeCell ref="B47:C47"/>
    <mergeCell ref="B12:E12"/>
    <mergeCell ref="A9:G9"/>
    <mergeCell ref="G21:G22"/>
    <mergeCell ref="G23:G24"/>
    <mergeCell ref="A19:A20"/>
    <mergeCell ref="A21:A22"/>
    <mergeCell ref="B21:C21"/>
    <mergeCell ref="D21:E21"/>
    <mergeCell ref="B22:C22"/>
    <mergeCell ref="D22:E22"/>
    <mergeCell ref="A29:A30"/>
    <mergeCell ref="A31:A32"/>
    <mergeCell ref="F19:F20"/>
    <mergeCell ref="F21:F22"/>
    <mergeCell ref="A43:A44"/>
    <mergeCell ref="D42:E42"/>
    <mergeCell ref="A37:A38"/>
    <mergeCell ref="B36:C36"/>
    <mergeCell ref="F29:F30"/>
    <mergeCell ref="F31:F32"/>
    <mergeCell ref="F49:F50"/>
    <mergeCell ref="F45:F46"/>
    <mergeCell ref="F33:F34"/>
    <mergeCell ref="F35:F36"/>
    <mergeCell ref="F37:F38"/>
    <mergeCell ref="F39:F40"/>
    <mergeCell ref="F41:F42"/>
    <mergeCell ref="A33:A34"/>
    <mergeCell ref="D47:E47"/>
    <mergeCell ref="F47:F48"/>
    <mergeCell ref="B48:C48"/>
    <mergeCell ref="D40:E40"/>
    <mergeCell ref="A41:A42"/>
    <mergeCell ref="B43:C43"/>
    <mergeCell ref="D43:E43"/>
    <mergeCell ref="B44:C44"/>
    <mergeCell ref="D44:E44"/>
    <mergeCell ref="D36:E36"/>
    <mergeCell ref="B39:C39"/>
    <mergeCell ref="A59:A60"/>
    <mergeCell ref="D39:E39"/>
    <mergeCell ref="B41:C41"/>
    <mergeCell ref="D41:E41"/>
    <mergeCell ref="A39:A40"/>
    <mergeCell ref="B40:C40"/>
    <mergeCell ref="B33:C33"/>
    <mergeCell ref="D33:E33"/>
    <mergeCell ref="B34:C34"/>
    <mergeCell ref="B53:C53"/>
    <mergeCell ref="D53:E53"/>
    <mergeCell ref="B54:C54"/>
    <mergeCell ref="D54:E54"/>
    <mergeCell ref="A55:A56"/>
    <mergeCell ref="A47:A48"/>
    <mergeCell ref="D48:E48"/>
    <mergeCell ref="A35:A36"/>
    <mergeCell ref="B35:C35"/>
    <mergeCell ref="D35:E35"/>
    <mergeCell ref="B42:C42"/>
    <mergeCell ref="A51:A52"/>
    <mergeCell ref="A53:A54"/>
    <mergeCell ref="A49:A50"/>
    <mergeCell ref="B49:C49"/>
    <mergeCell ref="A13:A14"/>
    <mergeCell ref="A15:A16"/>
    <mergeCell ref="B15:C15"/>
    <mergeCell ref="D15:E15"/>
    <mergeCell ref="B16:C16"/>
    <mergeCell ref="D16:E16"/>
    <mergeCell ref="B27:C27"/>
    <mergeCell ref="D27:E27"/>
    <mergeCell ref="A27:A28"/>
    <mergeCell ref="A23:A24"/>
    <mergeCell ref="B23:C23"/>
    <mergeCell ref="D23:E23"/>
    <mergeCell ref="B24:C24"/>
    <mergeCell ref="D24:E24"/>
    <mergeCell ref="A25:A26"/>
    <mergeCell ref="B25:C25"/>
    <mergeCell ref="D25:E25"/>
    <mergeCell ref="B26:C26"/>
    <mergeCell ref="D26:E26"/>
    <mergeCell ref="A17:A18"/>
    <mergeCell ref="B28:C28"/>
    <mergeCell ref="D28:E28"/>
    <mergeCell ref="F59:F60"/>
    <mergeCell ref="G59:G60"/>
    <mergeCell ref="G45:G46"/>
    <mergeCell ref="G47:G48"/>
    <mergeCell ref="G49:G50"/>
    <mergeCell ref="G51:G52"/>
    <mergeCell ref="G53:G54"/>
    <mergeCell ref="G55:G56"/>
    <mergeCell ref="G31:G32"/>
    <mergeCell ref="G33:G34"/>
    <mergeCell ref="G35:G36"/>
    <mergeCell ref="G37:G38"/>
    <mergeCell ref="G39:G40"/>
    <mergeCell ref="G41:G42"/>
    <mergeCell ref="G43:G44"/>
    <mergeCell ref="F55:F56"/>
    <mergeCell ref="F53:F54"/>
    <mergeCell ref="F43:F44"/>
    <mergeCell ref="F51:F52"/>
    <mergeCell ref="B58:C58"/>
    <mergeCell ref="D58:E58"/>
    <mergeCell ref="F57:F58"/>
    <mergeCell ref="G57:G58"/>
    <mergeCell ref="F13:F14"/>
    <mergeCell ref="F15:F16"/>
    <mergeCell ref="F17:F18"/>
    <mergeCell ref="G25:G26"/>
    <mergeCell ref="G27:G28"/>
    <mergeCell ref="G29:G30"/>
    <mergeCell ref="F23:F24"/>
    <mergeCell ref="F25:F26"/>
    <mergeCell ref="G13:G14"/>
    <mergeCell ref="G15:G16"/>
    <mergeCell ref="G17:G18"/>
    <mergeCell ref="G19:G20"/>
    <mergeCell ref="B31:C31"/>
    <mergeCell ref="D31:E31"/>
    <mergeCell ref="B32:C32"/>
    <mergeCell ref="D32:E32"/>
    <mergeCell ref="D49:E49"/>
    <mergeCell ref="B50:C50"/>
    <mergeCell ref="D34:E34"/>
    <mergeCell ref="F27:F28"/>
    <mergeCell ref="H29:H30"/>
    <mergeCell ref="H27:H28"/>
    <mergeCell ref="H37:H38"/>
    <mergeCell ref="H45:H46"/>
    <mergeCell ref="H51:H52"/>
    <mergeCell ref="H39:H40"/>
    <mergeCell ref="A10:G10"/>
    <mergeCell ref="B11:G11"/>
    <mergeCell ref="A61:G62"/>
    <mergeCell ref="B19:C19"/>
    <mergeCell ref="D19:E19"/>
    <mergeCell ref="B20:C20"/>
    <mergeCell ref="D20:E20"/>
    <mergeCell ref="B29:C29"/>
    <mergeCell ref="D29:E29"/>
    <mergeCell ref="B30:C30"/>
    <mergeCell ref="D30:E30"/>
    <mergeCell ref="B37:C37"/>
    <mergeCell ref="D37:E37"/>
    <mergeCell ref="B38:C38"/>
    <mergeCell ref="D38:E38"/>
    <mergeCell ref="A57:A58"/>
    <mergeCell ref="B57:C57"/>
    <mergeCell ref="D57:E57"/>
  </mergeCells>
  <hyperlinks>
    <hyperlink ref="G25" r:id="rId1"/>
    <hyperlink ref="G35" r:id="rId2" display="http://www.difver.gob.mx/2021/04/desayunos-escolares-frios/_x000a__x000a__x000a__x000a_Capturas de pantalla (número de telefóno y Encuesta de satisfacción"/>
  </hyperlinks>
  <printOptions horizontalCentered="1"/>
  <pageMargins left="0.31496062992125984" right="0.31496062992125984" top="0.35433070866141736" bottom="0.35433070866141736" header="0.31496062992125984" footer="0.31496062992125984"/>
  <pageSetup scale="85" orientation="landscape" verticalDpi="597"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ANEXO A</vt:lpstr>
      <vt:lpstr>ANEXO 1 TABLA 1</vt:lpstr>
      <vt:lpstr>ANEXO 1 TABLA 2</vt:lpstr>
      <vt:lpstr>ANEXO 1 TABLA 5</vt:lpstr>
      <vt:lpstr>ANEXO 2</vt:lpstr>
      <vt:lpstr>ANEXO 3</vt:lpstr>
      <vt:lpstr>ANEXO 4</vt:lpstr>
      <vt:lpstr>ANEXO 5</vt:lpstr>
      <vt:lpstr>ANEXO 6</vt:lpstr>
      <vt:lpstr>'ANEXO 1 TABLA 2'!Área_de_impresión</vt:lpstr>
      <vt:lpstr>'ANEXO 1 TABLA 1'!OLE_LINK1</vt:lpstr>
      <vt:lpstr>'ANEXO 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Elena Murrieta Ortega</dc:creator>
  <cp:lastModifiedBy>Jorge Mulato Silera</cp:lastModifiedBy>
  <cp:lastPrinted>2022-05-18T00:56:56Z</cp:lastPrinted>
  <dcterms:created xsi:type="dcterms:W3CDTF">2019-04-03T22:58:47Z</dcterms:created>
  <dcterms:modified xsi:type="dcterms:W3CDTF">2022-06-07T16:54:30Z</dcterms:modified>
</cp:coreProperties>
</file>