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0" windowHeight="11160" activeTab="1"/>
  </bookViews>
  <sheets>
    <sheet name="Consideraciones" sheetId="13" r:id="rId1"/>
    <sheet name="Ficha de Desempeño" sheetId="14" r:id="rId2"/>
    <sheet name="Anexo 1." sheetId="12" r:id="rId3"/>
    <sheet name="Tabla 1." sheetId="17" r:id="rId4"/>
    <sheet name="Tabla 2." sheetId="20" r:id="rId5"/>
    <sheet name="Tabla 3." sheetId="22" r:id="rId6"/>
    <sheet name="Tabla 4." sheetId="4" state="hidden" r:id="rId7"/>
    <sheet name="Tabla 5." sheetId="5" state="hidden" r:id="rId8"/>
    <sheet name="Anexo 2." sheetId="19" r:id="rId9"/>
    <sheet name="Anexo 3." sheetId="8" r:id="rId10"/>
    <sheet name="Anexo 4." sheetId="15" r:id="rId11"/>
    <sheet name="Anexo 5." sheetId="16" r:id="rId12"/>
    <sheet name="GUIA-VIDEO" sheetId="11" r:id="rId1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2" l="1"/>
  <c r="D9" i="22"/>
  <c r="C13" i="22" s="1"/>
  <c r="F13" i="14"/>
  <c r="E25" i="8" l="1"/>
  <c r="E24" i="8"/>
  <c r="E23" i="8"/>
  <c r="E22" i="8"/>
  <c r="E37" i="8" l="1"/>
  <c r="E38" i="8"/>
  <c r="E36" i="8"/>
  <c r="E35" i="8"/>
  <c r="E34" i="8"/>
  <c r="E33" i="8"/>
  <c r="E32" i="8"/>
  <c r="E31" i="8"/>
  <c r="E30" i="8"/>
  <c r="E29" i="8"/>
  <c r="E28" i="8"/>
  <c r="F126" i="14"/>
  <c r="F122" i="14"/>
  <c r="E12" i="8"/>
  <c r="E19" i="8"/>
  <c r="E18" i="8"/>
  <c r="E17" i="8"/>
  <c r="E16" i="8"/>
  <c r="E15" i="8"/>
  <c r="E14" i="8"/>
  <c r="E13" i="8"/>
  <c r="E11" i="8"/>
  <c r="E10" i="8"/>
  <c r="F73" i="14"/>
  <c r="F40" i="14"/>
  <c r="F71" i="14" s="1"/>
  <c r="D20" i="20"/>
  <c r="C20" i="20"/>
  <c r="B20" i="20"/>
  <c r="E19" i="20"/>
  <c r="E18" i="20"/>
  <c r="E17" i="20"/>
  <c r="E16" i="20"/>
  <c r="E15" i="20"/>
  <c r="E14" i="20"/>
  <c r="E13" i="20"/>
  <c r="E12" i="20"/>
  <c r="E11" i="20"/>
  <c r="E10" i="20"/>
  <c r="E9" i="20"/>
  <c r="E8" i="20"/>
  <c r="E7" i="20"/>
  <c r="E6" i="20"/>
  <c r="E5" i="20"/>
  <c r="C15" i="19" l="1"/>
  <c r="C26" i="19" s="1"/>
  <c r="C12" i="19"/>
  <c r="C10" i="19"/>
  <c r="C9" i="19"/>
  <c r="F57" i="17"/>
  <c r="E57" i="17"/>
  <c r="D57" i="17"/>
  <c r="F53" i="17"/>
  <c r="E53" i="17"/>
  <c r="D53" i="17"/>
  <c r="F43" i="17"/>
  <c r="E43" i="17"/>
  <c r="D43" i="17"/>
  <c r="E31" i="17"/>
  <c r="F31" i="17" s="1"/>
  <c r="G31" i="17" s="1"/>
  <c r="D31" i="17"/>
  <c r="E30" i="17"/>
  <c r="F30" i="17" s="1"/>
  <c r="G30" i="17" s="1"/>
  <c r="D30" i="17"/>
  <c r="G29" i="17"/>
  <c r="F29" i="17"/>
  <c r="E28" i="17"/>
  <c r="D28" i="17"/>
  <c r="F27" i="17"/>
  <c r="G27" i="17" s="1"/>
  <c r="G26" i="17"/>
  <c r="F26" i="17"/>
  <c r="F25" i="17"/>
  <c r="G25" i="17" s="1"/>
  <c r="E24" i="17"/>
  <c r="F24" i="17" s="1"/>
  <c r="D24" i="17"/>
  <c r="D33" i="17" s="1"/>
  <c r="F22" i="17"/>
  <c r="G22" i="17" s="1"/>
  <c r="E22" i="17"/>
  <c r="D20" i="17"/>
  <c r="D23" i="17" s="1"/>
  <c r="F17" i="17"/>
  <c r="G17" i="17" s="1"/>
  <c r="D17" i="17"/>
  <c r="F16" i="17"/>
  <c r="F15" i="17"/>
  <c r="G15" i="17" s="1"/>
  <c r="E14" i="17"/>
  <c r="E23" i="17" s="1"/>
  <c r="D13" i="17"/>
  <c r="F12" i="17"/>
  <c r="G12" i="17" s="1"/>
  <c r="F11" i="17"/>
  <c r="E10" i="17"/>
  <c r="D10" i="17"/>
  <c r="E9" i="17"/>
  <c r="D9" i="17"/>
  <c r="E8" i="17"/>
  <c r="D8" i="17"/>
  <c r="E7" i="17"/>
  <c r="E13" i="17" s="1"/>
  <c r="D7" i="17"/>
  <c r="F6" i="17"/>
  <c r="G6" i="17" s="1"/>
  <c r="C23" i="19" l="1"/>
  <c r="C19" i="19"/>
  <c r="D7" i="19" s="1"/>
  <c r="D58" i="17"/>
  <c r="G24" i="17"/>
  <c r="G9" i="17"/>
  <c r="F7" i="17"/>
  <c r="F8" i="17"/>
  <c r="G8" i="17" s="1"/>
  <c r="F9" i="17"/>
  <c r="F10" i="17"/>
  <c r="G10" i="17" s="1"/>
  <c r="F28" i="17"/>
  <c r="G28" i="17" s="1"/>
  <c r="G7" i="17"/>
  <c r="F14" i="17"/>
  <c r="F23" i="17" s="1"/>
  <c r="E33" i="17"/>
  <c r="E58" i="17" s="1"/>
  <c r="D10" i="19" l="1"/>
  <c r="D13" i="19"/>
  <c r="G14" i="17"/>
  <c r="F13" i="17"/>
  <c r="F33" i="17"/>
  <c r="D19" i="19" l="1"/>
  <c r="F58" i="17"/>
</calcChain>
</file>

<file path=xl/sharedStrings.xml><?xml version="1.0" encoding="utf-8"?>
<sst xmlns="http://schemas.openxmlformats.org/spreadsheetml/2006/main" count="746" uniqueCount="567">
  <si>
    <t>Capítulos de gasto</t>
  </si>
  <si>
    <t>Concepto</t>
  </si>
  <si>
    <t>Aprobado</t>
  </si>
  <si>
    <t>Modificado</t>
  </si>
  <si>
    <t>Ejercido</t>
  </si>
  <si>
    <t>Ejercido/</t>
  </si>
  <si>
    <t>1000: Servicios personales</t>
  </si>
  <si>
    <t>REMUNERACIONES AL PERSONAL DE CARÁCTER PERMANENTE</t>
  </si>
  <si>
    <t xml:space="preserve"> </t>
  </si>
  <si>
    <t>REMUNERACIONES AL PERSONAL DE CARÁCTER TRANSITORIO</t>
  </si>
  <si>
    <t>REMUNERACIONES ADICIONALES Y ESPECIALES</t>
  </si>
  <si>
    <t>SEGURIDAD SOCIAL</t>
  </si>
  <si>
    <t>OTRAS PRESTACIONES SOCIALES Y ECONÓMICAS</t>
  </si>
  <si>
    <t>PREVISIONES</t>
  </si>
  <si>
    <t>PAGO DE ESTÍMULOS A SERVIDORES PÚBLICOS</t>
  </si>
  <si>
    <t>Subtotal de Capítulo 1000</t>
  </si>
  <si>
    <t>2000: 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</si>
  <si>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</si>
  <si>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</si>
  <si>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</si>
  <si>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</si>
  <si>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</si>
  <si>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</si>
  <si>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</si>
  <si>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</si>
  <si>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</si>
  <si>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Subtotal de Capítulo 2000</t>
  </si>
  <si>
    <t>3000: 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</si>
  <si>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</si>
  <si>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</si>
  <si>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</si>
  <si>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</si>
  <si>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</si>
  <si>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</si>
  <si>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</si>
  <si>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</si>
  <si>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</si>
  <si>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Subtotal de Capítulo 3000</t>
  </si>
  <si>
    <t>4000: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</si>
  <si>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</si>
  <si>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</si>
  <si>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</si>
  <si>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</si>
  <si>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</si>
  <si>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</si>
  <si>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</si>
  <si>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</si>
  <si>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</si>
  <si>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Subtotal de Capítulo 4000</t>
  </si>
  <si>
    <t>5000: Bienes Muebles e Inmuebles</t>
  </si>
  <si>
    <t>MOBILIARIO Y EQUIPO DE ADMINISTRACIÓN</t>
  </si>
  <si>
    <t>MOBILIARIO Y EQUIPO EDUCACIONAL Y RECREATIVO</t>
  </si>
  <si>
    <t>EQUIPO E INSTRUMENTAL MEDICO Y DE LABORATORIO</t>
  </si>
  <si>
    <t>VEHÍCULOS Y EQUIPO DE TRANSPORTE</t>
  </si>
  <si>
    <t>EQUIPO DE DEFENSA Y SEGURIDAD</t>
  </si>
  <si>
    <t>MAQUINARIA, OTROS EQUIPOS Y HERRAMIENTAS</t>
  </si>
  <si>
    <t>ACTIVOS BIOLÓGICOS</t>
  </si>
  <si>
    <t>BIENES INUMEBLES</t>
  </si>
  <si>
    <t>ACTIVOS INTANGIBLES</t>
  </si>
  <si>
    <t>Subtotal de Capítulo 5000</t>
  </si>
  <si>
    <t>6000: Obras Públicas</t>
  </si>
  <si>
    <t>OBRA PÚBLICA EN BIENES DE DOMINIO PÚBLICO</t>
  </si>
  <si>
    <t>OBRA PÚBLICA EN BIENES PROPIOS</t>
  </si>
  <si>
    <t>PROYECTOS PRODUCTIVOS Y ACCIONES DE FOMENTO</t>
  </si>
  <si>
    <t>Subtotal de Capítulo 6000</t>
  </si>
  <si>
    <t xml:space="preserve">Total </t>
  </si>
  <si>
    <t>Plantel</t>
  </si>
  <si>
    <t>Ejercido/modificado</t>
  </si>
  <si>
    <t>Total</t>
  </si>
  <si>
    <t>Niveles Válidos</t>
  </si>
  <si>
    <t>del personal</t>
  </si>
  <si>
    <t>Tipo de plaza</t>
  </si>
  <si>
    <t>Plaza</t>
  </si>
  <si>
    <t>Horas</t>
  </si>
  <si>
    <t>Coordinación de Zona</t>
  </si>
  <si>
    <t>Tipo de servicio</t>
  </si>
  <si>
    <t>Alfabetización</t>
  </si>
  <si>
    <t>Educación Primaria</t>
  </si>
  <si>
    <t>Educación Secundaria</t>
  </si>
  <si>
    <t>Formación para el trabajo</t>
  </si>
  <si>
    <t>Tipo de apoyo</t>
  </si>
  <si>
    <t>Orden de Gobierno</t>
  </si>
  <si>
    <t xml:space="preserve">Fuente de Financiamiento </t>
  </si>
  <si>
    <t xml:space="preserve">Justificación o comentarios de la fuente de financiamiento </t>
  </si>
  <si>
    <t>Federal</t>
  </si>
  <si>
    <t xml:space="preserve">Subtotal Federal </t>
  </si>
  <si>
    <t>Estatal</t>
  </si>
  <si>
    <t>Subtotal Estatal (b)</t>
  </si>
  <si>
    <t>Ingresos propios</t>
  </si>
  <si>
    <t>Subtotal Otros recursos (d)</t>
  </si>
  <si>
    <t>Orden de Gobierno y Fuente de Financiamiento</t>
  </si>
  <si>
    <t>Comentarios:</t>
  </si>
  <si>
    <t>Respuesta:</t>
  </si>
  <si>
    <t>Nivel de Objetivo</t>
  </si>
  <si>
    <t>Nombre del Indicador</t>
  </si>
  <si>
    <t xml:space="preserve">Meta </t>
  </si>
  <si>
    <t>Logro</t>
  </si>
  <si>
    <t>% de cumplimiento</t>
  </si>
  <si>
    <t xml:space="preserve">Justificación </t>
  </si>
  <si>
    <t>Nombre del Sistema en el que se realiza la carga</t>
  </si>
  <si>
    <t>Instancia Federal y/o Estatal que le da seguimiento a los indicadores</t>
  </si>
  <si>
    <t xml:space="preserve">Fin </t>
  </si>
  <si>
    <t xml:space="preserve">Propósito </t>
  </si>
  <si>
    <t>Se pueden agregar el número necesario de celdas conforme a niveles de objetivos que apliquen.</t>
  </si>
  <si>
    <t>Ítem:</t>
  </si>
  <si>
    <t>Nombre de la evidencia:</t>
  </si>
  <si>
    <t>Consulta de la evidencia:</t>
  </si>
  <si>
    <t>¿Cómo afecta la rotación de personal a la operación y/o manejo del Fondo?</t>
  </si>
  <si>
    <t xml:space="preserve"> ¿Se destinaron al objetivo del Fondo o se regresaron? </t>
  </si>
  <si>
    <t>Consideraciones que debe atender el Enlace Institucional:</t>
  </si>
  <si>
    <t>Situación Presupuestal del Fondo.</t>
  </si>
  <si>
    <r>
      <rPr>
        <b/>
        <sz val="14"/>
        <color rgb="FF72080B"/>
        <rFont val="Lucida Sans"/>
        <family val="2"/>
      </rPr>
      <t>Anexo 1.</t>
    </r>
    <r>
      <rPr>
        <b/>
        <sz val="14"/>
        <color rgb="FF000000"/>
        <rFont val="Lucida Sans"/>
        <family val="2"/>
      </rPr>
      <t xml:space="preserve"> Destino de las Aportaciones en el Estado</t>
    </r>
  </si>
  <si>
    <t xml:space="preserve">Para el Anexo 1 se debe: </t>
  </si>
  <si>
    <r>
      <rPr>
        <b/>
        <sz val="14"/>
        <color rgb="FF72080B"/>
        <rFont val="Lucida Sans"/>
        <family val="2"/>
      </rPr>
      <t>Guía</t>
    </r>
    <r>
      <rPr>
        <b/>
        <sz val="14"/>
        <color rgb="FF000000"/>
        <rFont val="Lucida Sans"/>
        <family val="2"/>
      </rPr>
      <t xml:space="preserve"> para la elaboración del Video de la Ejecutora del Fondo </t>
    </r>
  </si>
  <si>
    <t xml:space="preserve">Para realizar el correcto llenado de los formatos se recomienda lo siguiente: </t>
  </si>
  <si>
    <r>
      <t>·</t>
    </r>
    <r>
      <rPr>
        <sz val="16"/>
        <color theme="1"/>
        <rFont val="Times New Roman"/>
        <family val="1"/>
      </rPr>
      <t xml:space="preserve">         </t>
    </r>
    <r>
      <rPr>
        <sz val="16"/>
        <color theme="1"/>
        <rFont val="Verdana"/>
        <family val="2"/>
      </rPr>
      <t>Leer de manera detallada los siguientes documentos:</t>
    </r>
  </si>
  <si>
    <r>
      <t>·</t>
    </r>
    <r>
      <rPr>
        <sz val="16"/>
        <color theme="1"/>
        <rFont val="Times New Roman"/>
        <family val="1"/>
      </rPr>
      <t xml:space="preserve">         </t>
    </r>
    <r>
      <rPr>
        <sz val="16"/>
        <color theme="1"/>
        <rFont val="Verdana"/>
        <family val="2"/>
      </rPr>
      <t xml:space="preserve">La información debe requisarse (En cada una de las celdas según corresponda) con el mayor detalle y especificación posible </t>
    </r>
  </si>
  <si>
    <t>CONSIDERACIONES</t>
  </si>
  <si>
    <r>
      <t>·</t>
    </r>
    <r>
      <rPr>
        <sz val="16"/>
        <color theme="1"/>
        <rFont val="Times New Roman"/>
        <family val="1"/>
      </rPr>
      <t xml:space="preserve">         </t>
    </r>
    <r>
      <rPr>
        <sz val="16"/>
        <color theme="1"/>
        <rFont val="Verdana"/>
        <family val="2"/>
      </rPr>
      <t>En caso de dudas o inquietudes en el uso e interpretación de los instrumentos de evaluación, referirse a la Subsecretaría de Planeación/Dirección General del Sistema Estatal de Planeación con las Figuras Validadoras.</t>
    </r>
  </si>
  <si>
    <t>FAETA</t>
  </si>
  <si>
    <t>Cédula de Información para armar la Ficha de Desempeño
Anexo 1. Destino de las Aportaciones en el Estado
Tabla 1. Presupuesto del Fondo 2023 por Capítulo de Gasto
Tabla 2. Presupuesto del FAETA-Educación Tecnológica por Plantel
Tabla 3. Presupuesto del FAETA-Educación Tecnológica por Niveles Válidos del Personal y Tipo de Plaza
Tabla 4. Presupuesto ejercido del FAETA-Educación para Adultos por Distribución Geográfica
Tabla 5. Presupuesto del FAETA-Educación para Adultos por Tipo de Apoyo
Anexo 2.  Presupuesto del Fondo con Respecto al Total de Recursos de la Ejecutora 
Anexo 3. Resultados de Indicadores 2023
Anexo 4. Desempeño del Fondo
Anexo 5. Resumen de resultados del SUPLADEB FAETA
Guía para la elaboración del Video (Estilo Libre)</t>
  </si>
  <si>
    <r>
      <t>Programa Anual de Evaluación:</t>
    </r>
    <r>
      <rPr>
        <sz val="16"/>
        <color rgb="FF0000FF"/>
        <rFont val="Verdana"/>
        <family val="2"/>
      </rPr>
      <t xml:space="preserve"> http://www.veracruz.gob.mx/finanzas/wp-content/uploads/sites/2/2024/01/PAE-12-17-nov-ok.pdf </t>
    </r>
  </si>
  <si>
    <t>Cédula de Información para armar la Ficha de Desempeño del Ejercicio Fiscal 2023</t>
  </si>
  <si>
    <t>Fondo de Aportaciones para la Educación Tecnológica y de Adultos (FAETA)</t>
  </si>
  <si>
    <t>Sección</t>
  </si>
  <si>
    <t>Figura (Gráfica) O Apartado</t>
  </si>
  <si>
    <t>Respuestas o Comentarios:</t>
  </si>
  <si>
    <t>Evidencia documental o Ligas electrónicas:</t>
  </si>
  <si>
    <t>Descripción del Fondo</t>
  </si>
  <si>
    <t>CONALEP Veracruz</t>
  </si>
  <si>
    <t>Presupuesto Total nacional ET:</t>
  </si>
  <si>
    <t>Presupuesto Veracruz ET:</t>
  </si>
  <si>
    <t>% presupuesto asignado al Estado:</t>
  </si>
  <si>
    <t>IVEA:</t>
  </si>
  <si>
    <t>Presupuesto Total nacional EA:</t>
  </si>
  <si>
    <t>Presupuesto Veracruz EA:</t>
  </si>
  <si>
    <t>Contexto</t>
  </si>
  <si>
    <t>El objetivo de la sección es presentar las variables socioeconómicas que dan cuenta de las necesidades y/o problemas a los cuales el fondo puede contribuir u orientar la asignación y planeación de los recursos:</t>
  </si>
  <si>
    <t>Año ___ Total Veracruz:</t>
  </si>
  <si>
    <t xml:space="preserve">Año ___ Total Nacional: </t>
  </si>
  <si>
    <t>Rango de población</t>
  </si>
  <si>
    <t>(0 a 20) número de municipios:</t>
  </si>
  <si>
    <t>(20 a 30) número de municipios:</t>
  </si>
  <si>
    <t>(30 a 40) número de municipios:</t>
  </si>
  <si>
    <t>(40 a 60) número de municipios:</t>
  </si>
  <si>
    <t>(más de 60) número de municipios:</t>
  </si>
  <si>
    <t>Hombres</t>
  </si>
  <si>
    <t>Mujeres</t>
  </si>
  <si>
    <t>%</t>
  </si>
  <si>
    <t>Analfabeta</t>
  </si>
  <si>
    <t>Sin primaria</t>
  </si>
  <si>
    <t>Sin secundaria</t>
  </si>
  <si>
    <t>CONALEP Veracruz: Planteles:</t>
  </si>
  <si>
    <t>Total 2023:</t>
  </si>
  <si>
    <t>Total 2022:</t>
  </si>
  <si>
    <t>Total 2021:</t>
  </si>
  <si>
    <t>Total 2020:</t>
  </si>
  <si>
    <t>Total 2019:</t>
  </si>
  <si>
    <t>CONALEP Veracruz: Eficiencia Terminal</t>
  </si>
  <si>
    <t>Año</t>
  </si>
  <si>
    <t>Matrícula</t>
  </si>
  <si>
    <t>Egresados</t>
  </si>
  <si>
    <t>CONALEP Veracruz: Eficiencia Terminal por género</t>
  </si>
  <si>
    <t>Matrícula Hombres</t>
  </si>
  <si>
    <t>Egresados Hombres</t>
  </si>
  <si>
    <t>Matrícula Mujeres</t>
  </si>
  <si>
    <t>Egresadas Mujeres</t>
  </si>
  <si>
    <t>Presupuesto y cobertura</t>
  </si>
  <si>
    <t>Objetivo, analizar, con base en el marco normativo del fondo, cómo se atendieron las necesidades por medio de la asignación y ejercicio del gasto en cada entidad federativa, para ello se muestra el ejercicio, destino y concurrencia del fondo en la entidad federativa para un ejercicio fiscal concluido, así como la incidencia sobre la población a la que benefician los recursos, desagregada por sexo.</t>
  </si>
  <si>
    <t>Presupuesto FAETA ET 2023 en millones de pesos</t>
  </si>
  <si>
    <t>IVEA</t>
  </si>
  <si>
    <t>Presupuesto FAETA EA 2023 en millones de pesos</t>
  </si>
  <si>
    <t>Aprobado:</t>
  </si>
  <si>
    <t xml:space="preserve">Modificado: </t>
  </si>
  <si>
    <t>Ejercido:</t>
  </si>
  <si>
    <t>Total de recursos 2023 en millones de pesos</t>
  </si>
  <si>
    <t>FAETA ET:</t>
  </si>
  <si>
    <t xml:space="preserve">Ingresos propios: </t>
  </si>
  <si>
    <t>Otras aportaciones:</t>
  </si>
  <si>
    <t>Total de recursos 2023 en el estado en millones de pesos</t>
  </si>
  <si>
    <t>Rubro</t>
  </si>
  <si>
    <t>Total (Mdp)</t>
  </si>
  <si>
    <t>Recursos humanos 2023</t>
  </si>
  <si>
    <t>Figura</t>
  </si>
  <si>
    <t>CONALEP</t>
  </si>
  <si>
    <t>Cobertura</t>
  </si>
  <si>
    <t>UCN</t>
  </si>
  <si>
    <t>Resultados</t>
  </si>
  <si>
    <t>Análisis de Indicadores Estratégicos y de Gestión</t>
  </si>
  <si>
    <t>El objetivo de esta sección es analizar el avance respecto a la meta de los indicadores estratégicos y de gestión de la Matriz de Indicadores para Resultados (MIR) federal del fondo. Deberá presentarse información de un indicador estratégico y de uno de gestión.</t>
  </si>
  <si>
    <t>Tasa bruta de escolarización media Superior.</t>
  </si>
  <si>
    <t>Meta:</t>
  </si>
  <si>
    <t>Logro:</t>
  </si>
  <si>
    <t>%:</t>
  </si>
  <si>
    <t>Porcentaje de eficiencia terminal del CONALEP.</t>
  </si>
  <si>
    <t>Tasa de variación de la población de 15 años o más en situación de rezago educativo.</t>
  </si>
  <si>
    <t>Porcentaje de población de 15 años y más en condición de rezago educativo que concluye el nivel de secundaria.</t>
  </si>
  <si>
    <t>Análisis de fortalezas, oportunidades, debilidades y amenazas (FODA)</t>
  </si>
  <si>
    <t>Se deben identificar las fortalezas, oportunidades, debilidades y amenazas de la gestión del fondo en la entidad (análisis FODA).</t>
  </si>
  <si>
    <t>Ejecutoras FAETA ET y EA</t>
  </si>
  <si>
    <t>Fortalezas:</t>
  </si>
  <si>
    <t>Oportunidades:</t>
  </si>
  <si>
    <t>Debilidades:</t>
  </si>
  <si>
    <t>Amenazas:</t>
  </si>
  <si>
    <t>Seguimiento a recomendaciones</t>
  </si>
  <si>
    <t>El objetivo consiste en realizar un análisis sobre los mecanismos que se utilizan para atender las recomendaciones provenientes de evaluaciones externas, así como señalar las que ya fueron atendidas en la entidad federativa.</t>
  </si>
  <si>
    <t>Número de recomendaciones PAE 2023 Tomo II:</t>
  </si>
  <si>
    <t>Número de recomendaciones atendidas:</t>
  </si>
  <si>
    <t>Número de recomendaciones concluidas:</t>
  </si>
  <si>
    <t>Número de recomendaciones pendientes de concluir:</t>
  </si>
  <si>
    <t>Calidad y suficiencia de la información</t>
  </si>
  <si>
    <t>Llenado exclusivo de la ITI-IAP Veracruz</t>
  </si>
  <si>
    <t>Recomendaciones</t>
  </si>
  <si>
    <t>Teléfono:</t>
  </si>
  <si>
    <t>Correo:</t>
  </si>
  <si>
    <r>
      <t xml:space="preserve">IVEA: </t>
    </r>
    <r>
      <rPr>
        <sz val="12"/>
        <color rgb="FF000000"/>
        <rFont val="Lucida Sans"/>
        <family val="2"/>
      </rPr>
      <t xml:space="preserve">Las </t>
    </r>
    <r>
      <rPr>
        <u/>
        <sz val="12"/>
        <color rgb="FF000000"/>
        <rFont val="Lucida Sans"/>
        <family val="2"/>
      </rPr>
      <t>tres últimas mediciones</t>
    </r>
    <r>
      <rPr>
        <sz val="12"/>
        <color rgb="FF000000"/>
        <rFont val="Lucida Sans"/>
        <family val="2"/>
      </rPr>
      <t xml:space="preserve"> del rezago educativo establecido para cada una:</t>
    </r>
  </si>
  <si>
    <r>
      <t>IVEA.</t>
    </r>
    <r>
      <rPr>
        <sz val="12"/>
        <color rgb="FF000000"/>
        <rFont val="Lucida Sans"/>
        <family val="2"/>
      </rPr>
      <t xml:space="preserve"> Porcentaje de población con rezago educativo por municipio (</t>
    </r>
    <r>
      <rPr>
        <u/>
        <sz val="12"/>
        <color rgb="FF000000"/>
        <rFont val="Lucida Sans"/>
        <family val="2"/>
      </rPr>
      <t>Conforme a la última medición</t>
    </r>
    <r>
      <rPr>
        <sz val="12"/>
        <color rgb="FF000000"/>
        <rFont val="Lucida Sans"/>
        <family val="2"/>
      </rPr>
      <t>):</t>
    </r>
  </si>
  <si>
    <r>
      <t>IVEA.</t>
    </r>
    <r>
      <rPr>
        <sz val="12"/>
        <color theme="0"/>
        <rFont val="Lucida Sans"/>
        <family val="2"/>
      </rPr>
      <t xml:space="preserve"> Personas con rezago educativo (</t>
    </r>
    <r>
      <rPr>
        <u/>
        <sz val="12"/>
        <color theme="0"/>
        <rFont val="Lucida Sans"/>
        <family val="2"/>
      </rPr>
      <t>Conforme a la última medición</t>
    </r>
    <r>
      <rPr>
        <sz val="12"/>
        <color theme="0"/>
        <rFont val="Lucida Sans"/>
        <family val="2"/>
      </rPr>
      <t>):</t>
    </r>
  </si>
  <si>
    <t>Niveles Válidos del personal</t>
  </si>
  <si>
    <t>Población de 15 años o más</t>
  </si>
  <si>
    <t xml:space="preserve">Datos de contacto: </t>
  </si>
  <si>
    <r>
      <rPr>
        <b/>
        <sz val="12"/>
        <color rgb="FF000000"/>
        <rFont val="Lucida Sans"/>
        <family val="2"/>
      </rPr>
      <t>Llenar la Tabla 1</t>
    </r>
    <r>
      <rPr>
        <sz val="12"/>
        <color rgb="FF000000"/>
        <rFont val="Lucida Sans"/>
        <family val="2"/>
      </rPr>
      <t xml:space="preserve">. Para cada subfondo. Presupuesto del subfondo en 2023 por Capítulo de Gasto, en la cual se debe desagregar para cada capítulo de gasto el presupuesto por momento contable y sumar el total global.
</t>
    </r>
    <r>
      <rPr>
        <b/>
        <sz val="12"/>
        <color rgb="FF000000"/>
        <rFont val="Lucida Sans"/>
        <family val="2"/>
      </rPr>
      <t>Llenar la Tabla 2.</t>
    </r>
    <r>
      <rPr>
        <sz val="12"/>
        <color rgb="FF000000"/>
        <rFont val="Lucida Sans"/>
        <family val="2"/>
      </rPr>
      <t xml:space="preserve"> Educación Tecnológica.
Presupuesto del FAETA-Educación Tecnológica en 2023 por plantel, en la cual se debe agregar el presupuesto por cada plantel en el Estado.
</t>
    </r>
    <r>
      <rPr>
        <b/>
        <sz val="12"/>
        <color rgb="FF000000"/>
        <rFont val="Lucida Sans"/>
        <family val="2"/>
      </rPr>
      <t>Llenar la Tabla 3</t>
    </r>
    <r>
      <rPr>
        <sz val="12"/>
        <color rgb="FF000000"/>
        <rFont val="Lucida Sans"/>
        <family val="2"/>
      </rPr>
      <t xml:space="preserve">. Educación Tecnológica
Presupuesto del FAETA-Educación Tecnológica en 2023 por niveles válidos del personal y tipo de plaza, en la cual se debe desagregar por niveles válidos el presupuesto ejercido por tipo de plaza.
</t>
    </r>
    <r>
      <rPr>
        <b/>
        <sz val="12"/>
        <color rgb="FF000000"/>
        <rFont val="Lucida Sans"/>
        <family val="2"/>
      </rPr>
      <t>Llenar la Tabla 4.</t>
    </r>
    <r>
      <rPr>
        <sz val="12"/>
        <color rgb="FF000000"/>
        <rFont val="Lucida Sans"/>
        <family val="2"/>
      </rPr>
      <t xml:space="preserve"> Educación para Adultos.
Presupuesto del FAETA-Educación para adultos en 2023 por distribución geográfica, en la cual se debe desagregar por cada uno de los municipios del Estado de Veracruz, el presupuesto ejercido por tipo de servicio (alfabetización, educación primaria y secundaria, y formación para el trabajo). Coordinaciones de Zona.
</t>
    </r>
    <r>
      <rPr>
        <b/>
        <sz val="12"/>
        <color rgb="FF000000"/>
        <rFont val="Lucida Sans"/>
        <family val="2"/>
      </rPr>
      <t>Llenar la Tabla 5.</t>
    </r>
    <r>
      <rPr>
        <sz val="12"/>
        <color rgb="FF000000"/>
        <rFont val="Lucida Sans"/>
        <family val="2"/>
      </rPr>
      <t xml:space="preserve">
Presupuesto del FAETA-Educación para adultos en 2023 por tipo de apoyo de acuerdo con las Reglas de Operación 2023, en la cual se debe desagregar por cada tipo de apoyo.
</t>
    </r>
  </si>
  <si>
    <r>
      <rPr>
        <b/>
        <sz val="14"/>
        <color rgb="FF72080B"/>
        <rFont val="Lucida Sans"/>
        <family val="2"/>
      </rPr>
      <t>Tabla 2.</t>
    </r>
    <r>
      <rPr>
        <b/>
        <sz val="14"/>
        <color rgb="FF000000"/>
        <rFont val="Lucida Sans"/>
        <family val="2"/>
      </rPr>
      <t xml:space="preserve"> Presupuesto del FAETA-Educación Tecnológica en 2023 por plantel</t>
    </r>
  </si>
  <si>
    <r>
      <rPr>
        <b/>
        <sz val="14"/>
        <color rgb="FF72080B"/>
        <rFont val="Lucida Sans"/>
        <family val="2"/>
      </rPr>
      <t>Tabla 1.</t>
    </r>
    <r>
      <rPr>
        <b/>
        <sz val="14"/>
        <color rgb="FF000000"/>
        <rFont val="Lucida Sans"/>
        <family val="2"/>
      </rPr>
      <t xml:space="preserve"> Presupuesto del Fondo 2023 por capítulos del gasto.</t>
    </r>
  </si>
  <si>
    <r>
      <rPr>
        <b/>
        <sz val="14"/>
        <color rgb="FF72080B"/>
        <rFont val="Lucida Sans"/>
        <family val="2"/>
      </rPr>
      <t>Tabla 4.</t>
    </r>
    <r>
      <rPr>
        <b/>
        <sz val="14"/>
        <color rgb="FF000000"/>
        <rFont val="Lucida Sans"/>
        <family val="2"/>
      </rPr>
      <t xml:space="preserve"> Presupuesto ejercido del FAETA-Educación para adultos en 2023 por tipo de servicio y distribución geográfica por municipio.</t>
    </r>
  </si>
  <si>
    <t>Tabla 5. Presupuesto del FAETA-Educación para adultos en 2023 por tipo de apoyo.</t>
  </si>
  <si>
    <t>Anexo 2. Presupuesto del Fondo 2023 con Respecto al Total de Recursos de la Ejecutora</t>
  </si>
  <si>
    <t>% que representa el presupuesto del Fondo y cada Fuente de Financiamiento con respecto al total de recursos 2023 de la Ejecutora</t>
  </si>
  <si>
    <t>INGRESOS TOTALES 2023</t>
  </si>
  <si>
    <t>Total de ingresos 2023 de la Ejecutora (a + b+ c+ d)</t>
  </si>
  <si>
    <t>Fundamento legal por el que concurren y/o se complementan los recursos:</t>
  </si>
  <si>
    <t>CONCURRENCIA Y/O COMPLEMENTO DE RECURSOS</t>
  </si>
  <si>
    <r>
      <t>·</t>
    </r>
    <r>
      <rPr>
        <sz val="12"/>
        <color rgb="FF000000"/>
        <rFont val="Times New Roman"/>
        <family val="1"/>
      </rPr>
      <t xml:space="preserve">         </t>
    </r>
    <r>
      <rPr>
        <b/>
        <sz val="12"/>
        <color rgb="FF000000"/>
        <rFont val="Lucida Sans"/>
        <family val="2"/>
      </rPr>
      <t>Reportar los ingresos totales.</t>
    </r>
  </si>
  <si>
    <r>
      <t>·</t>
    </r>
    <r>
      <rPr>
        <sz val="12"/>
        <color rgb="FF000000"/>
        <rFont val="Times New Roman"/>
        <family val="1"/>
      </rPr>
      <t xml:space="preserve">         </t>
    </r>
    <r>
      <rPr>
        <b/>
        <sz val="12"/>
        <color rgb="FF000000"/>
        <rFont val="Lucida Sans"/>
        <family val="2"/>
      </rPr>
      <t>De aplicar concurrencia y/o complemento de recursos debe reportarse y explicarse que recursos concurren o complementan, señalando la Ley.</t>
    </r>
  </si>
  <si>
    <r>
      <t>·</t>
    </r>
    <r>
      <rPr>
        <sz val="12"/>
        <color rgb="FF000000"/>
        <rFont val="Times New Roman"/>
        <family val="1"/>
      </rPr>
      <t xml:space="preserve">         </t>
    </r>
    <r>
      <rPr>
        <b/>
        <sz val="12"/>
        <color rgb="FF000000"/>
        <rFont val="Lucida Sans"/>
        <family val="2"/>
      </rPr>
      <t>Anexar Fichas Técnicas y Reportes emitidos de los Sistemas en los que se reportan.</t>
    </r>
  </si>
  <si>
    <r>
      <rPr>
        <b/>
        <sz val="14"/>
        <color rgb="FF6E0D06"/>
        <rFont val="Arial"/>
        <family val="2"/>
      </rPr>
      <t>Anexo 4.</t>
    </r>
    <r>
      <rPr>
        <b/>
        <sz val="14"/>
        <color rgb="FF000000"/>
        <rFont val="Arial"/>
        <family val="2"/>
      </rPr>
      <t xml:space="preserve"> Cuestionario de Desempeño</t>
    </r>
  </si>
  <si>
    <t>1.- ¿Dispone de Redes Sociales, Portal Oficial de Internet, Apps o cualquier otro medio para difundir lo relacionado al manejo y operación del Fondo? ¿Difunde en su página de Internet la información sobre el ejercicio, destino y aplicación de los recursos del fondo, así como los resultados obtenidos, conforme a lo que establece la normativa? Detalle ampliamente.</t>
  </si>
  <si>
    <t xml:space="preserve">2.- ¿Se presentó rotación o cambio de personal que opera y/o maneja el Fondo? ¿Cuántos? </t>
  </si>
  <si>
    <t xml:space="preserve">¿Fueron reemplazados o causaron vacante? </t>
  </si>
  <si>
    <t xml:space="preserve">3.- ¿Abrieron, dentro del plazo establecido en la norma, una cuenta bancaria productiva y específica, en la que se recibieron y administraron exclusivamente los recursos del Fondo y sus rendimientos financieros? </t>
  </si>
  <si>
    <t>¿Los recursos fueron transferidos en tiempo y forma conforme al calendario?</t>
  </si>
  <si>
    <t xml:space="preserve"> ¿Generaron rendimientos? ¿Cuánto? </t>
  </si>
  <si>
    <t>¿Los rendimientos financieros generados, se registraron contable y presupuestalmente?</t>
  </si>
  <si>
    <t xml:space="preserve">4.- ¿Comprometieron recursos 2023 para el primer trimestre de 2024? </t>
  </si>
  <si>
    <t xml:space="preserve">¿Al finalizar el trimestre devengaron o pagaron  lo comprometido o se devolvió? </t>
  </si>
  <si>
    <t xml:space="preserve">¿A qué monto ascendió lo comprometido o devuelto? </t>
  </si>
  <si>
    <t>¿Qué beneficios se obtienen al poder comprometer los recursos?</t>
  </si>
  <si>
    <t xml:space="preserve">5.- ¿Participó en alguna evaluación del PAE Federal que emite SHCP y CONEVAL? </t>
  </si>
  <si>
    <t xml:space="preserve">¿Fue incluido en alguna evaluación del PAE Tomo I de indicadores en el Estado? </t>
  </si>
  <si>
    <t>6.- Explique el sistema contable y presupuestal para los registros acuerdo con la LGCG y los documentos emitidos por el CONAC, el registro de los movimientos financieros así como los controles internos que dispone la Ejecutora respecto al Fondo.</t>
  </si>
  <si>
    <t>Control Interno:</t>
  </si>
  <si>
    <t>Cantidad</t>
  </si>
  <si>
    <t>Sesiones ordinarias del Comité</t>
  </si>
  <si>
    <t>Sesiones extraordinarias del Comité</t>
  </si>
  <si>
    <t>Mesas o reuniones de trabajo del Comité</t>
  </si>
  <si>
    <t>Número de capacitaciones</t>
  </si>
  <si>
    <t>Cuestionamiento</t>
  </si>
  <si>
    <t>Sí/No</t>
  </si>
  <si>
    <t>Programa de Control Interno</t>
  </si>
  <si>
    <t>Informe Anual de Resultados</t>
  </si>
  <si>
    <t>Aplicación del análisis general del estado que guarda el ente</t>
  </si>
  <si>
    <t>Aplicación del análisis de los componentes y principios del ente</t>
  </si>
  <si>
    <t>Matriz de gestión de riesgos</t>
  </si>
  <si>
    <t>Auditoría de Control Interno</t>
  </si>
  <si>
    <t>Participación Social y/o Ciudadana</t>
  </si>
  <si>
    <t xml:space="preserve">Número Total de Comités </t>
  </si>
  <si>
    <t xml:space="preserve">Número Total de reuniones o verificaciones de los Comités </t>
  </si>
  <si>
    <t>Número Total de ciudadanos que participaron en los Comités</t>
  </si>
  <si>
    <t xml:space="preserve">Número de Cédulas de vigilancia y/o Reportes de resultados emitidos por los Comités  </t>
  </si>
  <si>
    <t xml:space="preserve">Programa Anual </t>
  </si>
  <si>
    <t>Actas de Entrega-Recepción de obras</t>
  </si>
  <si>
    <t xml:space="preserve">Incidentes reportados por los Comités </t>
  </si>
  <si>
    <t>Quejas y/o denuncias propiciado del trabajo de los Comités</t>
  </si>
  <si>
    <t>Auditoría y/o evaluación de la  Participación Social y/o ciudadana</t>
  </si>
  <si>
    <t>Resultados 2023</t>
  </si>
  <si>
    <t xml:space="preserve">Sesiones ordinarias </t>
  </si>
  <si>
    <t>Sesiones extraordinarias</t>
  </si>
  <si>
    <t xml:space="preserve">Grupos o reuniones de trabajo </t>
  </si>
  <si>
    <t>Número de actas firmadas</t>
  </si>
  <si>
    <t>Total de acuerdos tomados</t>
  </si>
  <si>
    <t>Total de acuerdos concluidos</t>
  </si>
  <si>
    <t>Total de acuerdos pendientes</t>
  </si>
  <si>
    <t>Programa de Anual de Trabajo</t>
  </si>
  <si>
    <t>Todas las actas de las sesiones están firmadas</t>
  </si>
  <si>
    <t xml:space="preserve">Es útil el uso del Subcomité </t>
  </si>
  <si>
    <t xml:space="preserve">Las sesiones han generado Lineamientos, Leyes, Manuales, reglamentos o algún documento normativo de apoyo al Fondo </t>
  </si>
  <si>
    <t>El SUPLADEB ha sido auditado y/o evaluado</t>
  </si>
  <si>
    <t>La Ejecutora elaborará un Video sobre el desempeño del Fondo en el Ejercicio Fiscal evaluado y podrá apoyarse en los puntos desarrollados en los videos de otros años.</t>
  </si>
  <si>
    <t>La creatividad, organización y Áreas participantes serán a consideración de cada Ejecutora cuidando el objetivo de informar, aclarar o ampliar la información al Evaluador y la ciudadanía veracruzana sobre los principales resultados de la operación del Fondo principalmente en el Ejercicio Fiscal 2023.</t>
  </si>
  <si>
    <r>
      <t xml:space="preserve"> Será el encargado de que se integre en un solo segmento donde las Áreas y/o un narrador expliquen el manejo del Fondo-. Deberá tener una </t>
    </r>
    <r>
      <rPr>
        <b/>
        <sz val="12"/>
        <color rgb="FF000000"/>
        <rFont val="Lucida Sans"/>
        <family val="2"/>
      </rPr>
      <t>duración</t>
    </r>
    <r>
      <rPr>
        <sz val="12"/>
        <color rgb="FF000000"/>
        <rFont val="Lucida Sans"/>
        <family val="2"/>
      </rPr>
      <t xml:space="preserve"> de por lo menos </t>
    </r>
    <r>
      <rPr>
        <b/>
        <sz val="12"/>
        <color rgb="FF000000"/>
        <rFont val="Lucida Sans"/>
        <family val="2"/>
      </rPr>
      <t>20 min.</t>
    </r>
    <r>
      <rPr>
        <sz val="12"/>
        <color rgb="FF000000"/>
        <rFont val="Lucida Sans"/>
        <family val="2"/>
      </rPr>
      <t xml:space="preserve">
 Se asegurará de que la exposición sea, en el marco del desempeño del manejo del Fondo en el Ejercicio Fiscal evaluado y podrá considerar resultados, comentarios o información del sexenio que está por concluir.
 Podrá solicitar el apoyo del Área de Tecnologías de la Información de su Institución, para garantizar la calidad, en virtud de que se difundirá en el Portal de Internet de la SEFIPLAN y de la Ejecutora, de así considerarlo.
 Deberá cuidar el lenguaje utilizado en la grabación del mismo por la imagen Institucional y del Gobierno del Estado de Veracruz, sobre todo por la repercusión y difusión que tendrá el video a nivel Estatal, Federal y ante la ciudadanía.
 Deberán cuidar la protección de datos personales en la información reportada, en el entendido de que el contenido es responsabilidad de la Ejecutora que lo informe.
 Una vez elaborado deberá </t>
    </r>
    <r>
      <rPr>
        <b/>
        <sz val="12"/>
        <color rgb="FF000000"/>
        <rFont val="Lucida Sans"/>
        <family val="2"/>
      </rPr>
      <t>remitirlo</t>
    </r>
    <r>
      <rPr>
        <sz val="12"/>
        <color rgb="FF000000"/>
        <rFont val="Lucida Sans"/>
        <family val="2"/>
      </rPr>
      <t xml:space="preserve"> a la Subsecretaría de Planeación de la SEFIPLAN </t>
    </r>
    <r>
      <rPr>
        <b/>
        <sz val="12"/>
        <color rgb="FF000000"/>
        <rFont val="Lucida Sans"/>
        <family val="2"/>
      </rPr>
      <t>a más tardar el día miércoles 15 de mayo de 2024.</t>
    </r>
    <r>
      <rPr>
        <sz val="12"/>
        <color rgb="FF000000"/>
        <rFont val="Lucida Sans"/>
        <family val="2"/>
      </rPr>
      <t xml:space="preserve">
 Cualquier eventualidad o cambio será resuelto por la SEFIPLAN en su carácter de Coordinadora de la Evaluación.
</t>
    </r>
  </si>
  <si>
    <t xml:space="preserve">Los siguientes anexos, forman parte del instrumento para realizar la Evaluación de Desempeño de los Recursos del Fondo: </t>
  </si>
  <si>
    <t>Los cuales deben ser llenados a detalle con la finalidad de ampliar, actualizar y mejorar la información disponible sobre el destino y ejercicio del presupuesto y los resultados; fomentando la cultura de la evaluación en el Gobierno Estatal y su disposición a participar en ella.</t>
  </si>
  <si>
    <r>
      <t xml:space="preserve">Término de Referencia: </t>
    </r>
    <r>
      <rPr>
        <sz val="16"/>
        <color rgb="FF0000FF"/>
        <rFont val="Verdana"/>
        <family val="2"/>
      </rPr>
      <t>http://www.veracruz.gob.mx/finanzas/transparencia/transparencia-proactiva/financiamiento-y-seguimiento-de-programas-de-desarrollo/evaluaciones-a-fondos-federales-2024/</t>
    </r>
  </si>
  <si>
    <t>% Eficiencia terminal</t>
  </si>
  <si>
    <r>
      <t xml:space="preserve">Describir brevemente los </t>
    </r>
    <r>
      <rPr>
        <b/>
        <sz val="12"/>
        <color rgb="FF000000"/>
        <rFont val="Lucida Sans"/>
        <family val="2"/>
      </rPr>
      <t>objetivos y destinos del FAETA en su componente ET y/o EA</t>
    </r>
    <r>
      <rPr>
        <sz val="12"/>
        <color rgb="FF000000"/>
        <rFont val="Lucida Sans"/>
        <family val="2"/>
      </rPr>
      <t xml:space="preserve"> de acuerdo con la normatividad:</t>
    </r>
  </si>
  <si>
    <r>
      <t xml:space="preserve">Porcentaje del </t>
    </r>
    <r>
      <rPr>
        <b/>
        <sz val="12"/>
        <color rgb="FF000000"/>
        <rFont val="Lucida Sans"/>
        <family val="2"/>
      </rPr>
      <t xml:space="preserve">presupuesto 2023 ET y/o EA </t>
    </r>
    <r>
      <rPr>
        <sz val="12"/>
        <color rgb="FF000000"/>
        <rFont val="Lucida Sans"/>
        <family val="2"/>
      </rPr>
      <t>asignado al Estado respecto al presupuesto total del FAETA mediante la fórmula de distribución, y la posición que la Entidad Veracruzana ocupa respecto de las demás detallar en las siguientes celdas por Ejecutora:</t>
    </r>
  </si>
  <si>
    <t xml:space="preserve">El propósito de la sección es describir brevemente los objetivos y destino del fondo de acuerdo con la normatividad. Asimismo, incluye el porcentaje del presupuesto asignado a la entidad mediante la fórmula de distribución en relación con el presupuesto total del fondo, y la posición que la entidad federativa ocupa respecto a las demás </t>
  </si>
  <si>
    <t>Servicios personales:</t>
  </si>
  <si>
    <t>Gastos de operación:</t>
  </si>
  <si>
    <t>Gastos de inversión:</t>
  </si>
  <si>
    <t>FAETA EA:</t>
  </si>
  <si>
    <t>Ramo 11:</t>
  </si>
  <si>
    <t>Otros ingresos:</t>
  </si>
  <si>
    <t>Administrativos:</t>
  </si>
  <si>
    <t>Técnicos Docentes:</t>
  </si>
  <si>
    <t>Asesores:</t>
  </si>
  <si>
    <t>Coordinaciones de Zona:</t>
  </si>
  <si>
    <t>Plazas Comunitarias:</t>
  </si>
  <si>
    <t>Plazas:</t>
  </si>
  <si>
    <t>Horas:</t>
  </si>
  <si>
    <t>Nivel</t>
  </si>
  <si>
    <t>Técnicos Docentes Hispanihablantes:</t>
  </si>
  <si>
    <t>Técnicos Docentes Bilingues:</t>
  </si>
  <si>
    <t>Atención</t>
  </si>
  <si>
    <t>Alfabetización:</t>
  </si>
  <si>
    <t>Primaria:</t>
  </si>
  <si>
    <t>Secundaria:</t>
  </si>
  <si>
    <t>Hispanohablante:</t>
  </si>
  <si>
    <t>Indígena:</t>
  </si>
  <si>
    <t>Educandos en el semestre (especificar semestre):</t>
  </si>
  <si>
    <t xml:space="preserve">Planteles: </t>
  </si>
  <si>
    <t>Porcentaje de Eficiencia Terminal:</t>
  </si>
  <si>
    <t>Alumnos hombres Egresados:</t>
  </si>
  <si>
    <t>Alumnas mujeres Egresadas:</t>
  </si>
  <si>
    <t>Cursos de capacitación al sector productivo:</t>
  </si>
  <si>
    <t>Personas capacitadas del sector productivo:</t>
  </si>
  <si>
    <t xml:space="preserve">Evaluaciones practicadas en estándares de competencia: </t>
  </si>
  <si>
    <t>Responsable del FAETA ET y/o EA Nombre:</t>
  </si>
  <si>
    <t>Responsable de la elaboración de la Ficha FAETA ET y/o EA Nombre:</t>
  </si>
  <si>
    <r>
      <rPr>
        <b/>
        <sz val="14"/>
        <color rgb="FF6E0D06"/>
        <rFont val="Lucida Sans"/>
        <family val="2"/>
      </rPr>
      <t xml:space="preserve">Anexo 3. </t>
    </r>
    <r>
      <rPr>
        <b/>
        <sz val="14"/>
        <color rgb="FF000000"/>
        <rFont val="Lucida Sans"/>
        <family val="2"/>
      </rPr>
      <t>Resultados de Indicadores 2023</t>
    </r>
  </si>
  <si>
    <r>
      <rPr>
        <b/>
        <sz val="12"/>
        <color rgb="FF6E0D06"/>
        <rFont val="Lucida Sans"/>
        <family val="2"/>
      </rPr>
      <t>Anexo 5.</t>
    </r>
    <r>
      <rPr>
        <b/>
        <sz val="12"/>
        <color rgb="FF000000"/>
        <rFont val="Lucida Sans"/>
        <family val="2"/>
      </rPr>
      <t xml:space="preserve"> Resumen de resultados del SUPLADEB FAETA</t>
    </r>
  </si>
  <si>
    <t>Si</t>
  </si>
  <si>
    <t>Manual de Operación del FAETA en el CONALEP Veracruz</t>
  </si>
  <si>
    <t>No</t>
  </si>
  <si>
    <t>Durante el Ejercicio 2023 no hubo rotación de personal que opera y/o maneja el Fondo FAETA.</t>
  </si>
  <si>
    <t>No aplica</t>
  </si>
  <si>
    <t xml:space="preserve">En 2023 el CONALEP Veracruz no tuvo participación en alguna Evaluación (PAE) de carácter Federal. </t>
  </si>
  <si>
    <t>En 2023 el CONALEP Veracruz no fue objeto de evaluación en el Tomo I de Indicadores.</t>
  </si>
  <si>
    <t>https://conalepveracruz.edu.mx/wp-content/uploads/2024/01/REPORTE-INDICADORES-4TO-TRIMESTRE-2023.pdf</t>
  </si>
  <si>
    <t>Fuente de información: Reportes de Avance de Indicadores y Justificaciones (PbR-SIED)</t>
  </si>
  <si>
    <t>https://conalepveracruz.edu.mx/wp-content/uploads/2023/02/MIR%20Estatal/PP%20Cuarto%20Trimestre.pdf</t>
  </si>
  <si>
    <t>https://conalepveracruz.edu.mx/images/2021/Planeacion/Banner%20PAI%20%26%20IR/Matriz%20de%20Indicadores%20para%20Resultados/REPORTE%204TO%20TRIMESTRE%202021%20MIR%20PP.pdf</t>
  </si>
  <si>
    <t>https://conalepveracruz.edu.mx/wp-content/uploads/2021/03/RESULTADOS-INDICADORES-2020-PP.pdf</t>
  </si>
  <si>
    <t>https://www.conalepveracruz.edu.mx/images/Transparencia875/Calidad_educativa/MIR/MIR%202019%20Reporte%20Cuarto%20Trimestre%20SIAFEV.pdf</t>
  </si>
  <si>
    <t>Fuente de información: Informes de Resultados H. Junta Directiva CONALEP Veracruz</t>
  </si>
  <si>
    <t>https://www.conalepveracruz.edu.mx/images/2020/IJD/1_2020_Informe%20de%20Resultados.pdf</t>
  </si>
  <si>
    <t>https://www.conalepveracruz.edu.mx/wp-content/uploads/2023/03/Primera%20sesi%C3%B3n%202022%20Informe%20enero%20-%20diciembre%202021.pdf</t>
  </si>
  <si>
    <t>https://www.conalepveracruz.edu.mx/wp-content/uploads/2023/03/Primera%20Sesi%C3%B3n%202021%20Informe%20enero-diciembre%202020.pdf</t>
  </si>
  <si>
    <t>https://conalepveracruz.edu.mx/wp-content/uploads/2023/03/V.%20Informe%20enero-diciembre%202022-1.pdf</t>
  </si>
  <si>
    <t>https://conalepveracruz.edu.mx/wp-content/uploads/2024/01/Proyecto-de-Mejora-2023-y-Anexos_OK.pdf</t>
  </si>
  <si>
    <t>https://conalepveracruz.edu.mx/wp-content/uploads/2024/02/ANEXO-IV-FAETA-CONALEP-PAE-2023.pdf</t>
  </si>
  <si>
    <t>12910 (Primer Periodo)</t>
  </si>
  <si>
    <t>https://www.diputados.gob.mx/LeyesBiblio/pdf/LCF.pdf</t>
  </si>
  <si>
    <t>No Aplica</t>
  </si>
  <si>
    <t>Programa de Trabajo de Control Interno (SICI-PTCI-08) 2023</t>
  </si>
  <si>
    <t>Matriz de Gestión de Riesgos (SICI-MR-06) 2023</t>
  </si>
  <si>
    <t>Liga de acceso a Actas de Sesión del COCODI</t>
  </si>
  <si>
    <t>https://conalepveracruz.edu.mx/cocodi-conalep/</t>
  </si>
  <si>
    <t>https://conalepveracruz.edu.mx/wp-content/uploads/2023/12/Informe-Anual-SICI-2023.pdf</t>
  </si>
  <si>
    <t>Análisis SICI-AG-11 (Primer  y Segunda aplicación 2023) presentado en el Informe Anual del SICI</t>
  </si>
  <si>
    <t>Análisis SICI-ACP-12 (Primer y Segunda aplicación 2023) presentado en el Informe Anual del SICI</t>
  </si>
  <si>
    <t>Informe Anual del SICI (SICI-IA-15) 2023</t>
  </si>
  <si>
    <t>57 Veracruz I</t>
  </si>
  <si>
    <t xml:space="preserve">58 Don Juan Osorio López (Coatzacoalcos) </t>
  </si>
  <si>
    <t xml:space="preserve"> 103 Potrero</t>
  </si>
  <si>
    <t>104 Juan Diaz Covarrubias</t>
  </si>
  <si>
    <t>122 Dr. Gónzalo A. Beltran(Cosamalaoapan)</t>
  </si>
  <si>
    <t>144 Veracruz II</t>
  </si>
  <si>
    <t>162 Manuel Rivera Cambas (Xalapa)</t>
  </si>
  <si>
    <t xml:space="preserve">165 Jesús Reyes Heroles (Tuxpan) </t>
  </si>
  <si>
    <t>177 Poza Rica</t>
  </si>
  <si>
    <t xml:space="preserve">201 Dr. Guillermo Figueroa Càrdenas (San Andres Tuxtla) </t>
  </si>
  <si>
    <t>244 Manuel Maples Arce (Papantla)</t>
  </si>
  <si>
    <t>252 Orizaba</t>
  </si>
  <si>
    <t xml:space="preserve">524 Direccion General </t>
  </si>
  <si>
    <t xml:space="preserve">708 CAST (Coatzacoalcos) </t>
  </si>
  <si>
    <t>320 Hermina Galindo Acosta (Vega de Alatorre)</t>
  </si>
  <si>
    <t>RECURSOS PROVENIENTES DE LA FEDERACIÓN, A TRAVES DEL FONDO DE APORTACIONES PARA LA EDUCACIÓN  TECNOLOGICA Y DE ADULTOS (FAETA)</t>
  </si>
  <si>
    <t xml:space="preserve">ESTATAL </t>
  </si>
  <si>
    <t xml:space="preserve">RECURSO PROVENIENTE DEL GOBIERNO DEL ESTADO, COMO SUBSIDIO ESTATAL, A FIN DE CONTRIBUIR A LA OPERACION DE LOS PLANTELES  </t>
  </si>
  <si>
    <t xml:space="preserve">Ingresos propios </t>
  </si>
  <si>
    <t>INGRESOS PROVENIENTES DE LOS DONATIVOS PARA LA FORMACIÓN PROFESIONAL TÉCNICA, POR SERVICIOS DE CAPACITACIÓN  Y EVALUACION DE COMPETENCIAS Y SERVICIOS TECNOLOGICOS. ASI COMO EL REMANENTE DISPONIBLE DEL EJERCICIO INMEDIATO ANTERIOR</t>
  </si>
  <si>
    <t>Subtotal Propios (c)</t>
  </si>
  <si>
    <t>Otros recursos Ingresos (especifique cuales )</t>
  </si>
  <si>
    <t xml:space="preserve">FEDERAL </t>
  </si>
  <si>
    <t>Ley de Coordinación Fiscal, CAPITULO V Fondos de Aportaciones Federales,  establece las aportaciones federales como recursos que la Federación transfiere a las haciendas públicas de los Estados, entre ellos el Fondo de Aportaciones para la Educación Tecnologica y de Adultos (FAETA), de confomidad con los convenios de Federalizacion. CONVENIO de Coordinación para la federalización de los servicios de educación profesional técnica que suscriben las secretarías de Educación Pública, de Hacienda y Crédito Público, y de Contraloría y Desarrollo Administrativo, así como el Colegio Nacional de Educación Profesional Técnica y el Estado de Veracruz.(CONVENIO DE COORDINACION) de acuerdo a la SECCION CUARTA RECURSOS FINANCIEROS, y su claúsula VIGESIMA TERCERA.- El Gobierno Federal, a través de “LA SHCP”, de conformidad con la normatividad vigente, transferirá recursos financieros al “GOBIERNO DEL ESTADO”, en los diferentes capítulos de gasto, para que por conducto del “ORGANISMO PUBLICO” se responsabilice de la operación de los “SERVICIOS DE EDUCACION PROFESIONAL TECNICA”.
Las transferencias de los recursos financieros se harán conforme al Presupuesto de Egresos de la Federación, aprobado para el ejercicio fiscal correspondiente, y se realizarán de acuerdo con las fechas y calendarios que para tal efecto establezca “LA SHCP”.
VIGESIMA CUARTA.- Las transferencias de recursos que realice el Gobierno Federal a partir de 1999, se sujetarán a las previsiones dispuestas por “LA SHCP” en términos del artículo 30 de la Ley del Presupuesto, Contabilidad y Gasto Público Federal, y se efectuarán a través de reglas para la actualización del fondeo, etiquetados y calendarizados al “ORGANISMO PUBLICO” por conducto de la Secretaría de Finanzas y Planeación, comprometiéndose a realizar las comprobaciones correspondientes de conformidad con la normatividad aplicable.</t>
  </si>
  <si>
    <t>Recibido a través de la Secretaria de Finzanzas y Planeación, en tiempo y forma en lo que respecta al ejercicio que se reporta.</t>
  </si>
  <si>
    <t>INGRESOS PROPIOS</t>
  </si>
  <si>
    <t>CONVENIO DE COORDINACION, de conformidad con SECCION QUINTA CUOTAS DE RECUPERACION
TRIGESIMA PRIMERA.- Las partes acuerdan que el “ORGANISMO PUBLICO” recaudará las “CUOTAS DE RECUPERACION” que se obtengan de los planteles, el “CAST” y otras que se obtengan por los servicios que se transfieren, mismas que forman parte de su patrimonio. Asi tambien del Decreto de Creación del Colegio,  Asi como en base al art. 7  fraccion III, del  Decreto de Creación del Colegio de Educación Profesional  Técnica del Estado de Veracruz, publicado en la Gaceta Oficial del Estado el 28 de agosto de 2000</t>
  </si>
  <si>
    <t xml:space="preserve">Ingresos Propios generados y recaudados en los planteles por los donativos aportados por los alumnos para la formación profesional técnica, las areas de capacitación, evaluación y certificacion de competencias, asi como por los servcicios tecnológicos, realizados a traves del Centro de Asistencia y Servicios Tecnológicos de Coatzacoalcos. </t>
  </si>
  <si>
    <t>3 de Registro y 1 de Seguimiento</t>
  </si>
  <si>
    <t>https://conalepveracruz.edu.mx/ix-presupuesto-asignado-y-su-aplicacion/</t>
  </si>
  <si>
    <t>https://conalepveracruz.edu.mx/wp-content/uploads/2024/02/Reporte-del-4to.Trimestre-2023.pdf</t>
  </si>
  <si>
    <t>Reporte General de Cursos de Capacitación Estatal</t>
  </si>
  <si>
    <t>Reporte General de Procesos de Evaluación Estatal</t>
  </si>
  <si>
    <t>Taza bruta de escolarización Media Superior</t>
  </si>
  <si>
    <t>Porcentaje de documentos curriculares diseñados o actualizados por módulo, para las distintas opciones y modalidades educativas</t>
  </si>
  <si>
    <t>Propósito 1</t>
  </si>
  <si>
    <t>Propósito 2</t>
  </si>
  <si>
    <t>Porcentaje de Eficiencia Terminal del CONALEP</t>
  </si>
  <si>
    <t>Componentes 1</t>
  </si>
  <si>
    <t>Componentes 2</t>
  </si>
  <si>
    <t>Porcentaje de absorción del CONALEP en la Entidad Federativa</t>
  </si>
  <si>
    <t>Tasa de variación de la matrícula del CONALEP en la Entidad Federativa</t>
  </si>
  <si>
    <t>Componentes 3</t>
  </si>
  <si>
    <t>Porcentaje de Horas Semana Mes para docencia frente a grupo</t>
  </si>
  <si>
    <t>Actividad 1</t>
  </si>
  <si>
    <t>Porcentaje de presupuesto FAETA ejercido en el pago de nómina docente</t>
  </si>
  <si>
    <t>Porcentaje de presupuesto ejercido en gasto de operación respecto del total autorizado</t>
  </si>
  <si>
    <t>Actividad 2</t>
  </si>
  <si>
    <t>Actividad 3</t>
  </si>
  <si>
    <t>Actividad 4</t>
  </si>
  <si>
    <t>Porcentaje de personal docente CONALEP en la entidad federativa financiado con presupuesto FAETA</t>
  </si>
  <si>
    <t>Porcentaje de revisiones a la información reportada en el Sistema de Recursos Federales Transferidos  por parte de los CONALEP en las Entidades Federativas</t>
  </si>
  <si>
    <t xml:space="preserve"> https://nptp.hacienda.gob.mx/programas/jsp/programas/fichaPrograma.jsp?id=33I009</t>
  </si>
  <si>
    <t>https://nptp.hacienda.gob.mx/programas/jsp/programas/fichaPrograma.jsp?id=33I009</t>
  </si>
  <si>
    <t>La variación es resultado de cambios en las percepciones de los docentes, como el incremento de sueldos y compensación garantizada, que se dieron en el cuarto trimestre.</t>
  </si>
  <si>
    <t>La meta no fue alcanzada por que algunos planteles presentaron una gran cantidad de bajas por motivos diversos, tales como: cambio de domicilio, no reinscritos, reprobación, etc. Asimismo, no se alcanzó la meta en cuanto a cobertura de nuevo ingreso, por lo que también repercutió en el indicador. Se llevaron a cabo acciones para atender lo antes mencionado y captar una mayor cantidad de alumnos de primer semestre, alcanzando con ello una matrícula histórica.</t>
  </si>
  <si>
    <t>El presupuesto actualizado y/o modificado al cierre del ejercicio fiscal 2023 por el monto de  $300,361,970.44 que se refleja en el reporte de cuarto trimestre 2023, se integra con el monto de $280,879,421.00 autorizado en el  Presupuesto de Egresos de la Federación (PEF), el monto de $19,226,450.47 que corresponden al monto de las ampliaciones presupuestales autorizadas para este colegio con el fin de cubrir  los pagos derivados de los incrementos salariales del Capítulo 1000 Servicios Personales, así también por el monto de los rendimientos financieros generados durante el ejercicio por el importe total de $256,098.97. Así también se informa que el monto ejercido en en gasto de operación para el último trimestre de 2023 asciende a $ 14,316,270.97  superando la meta programada de $10,910,172.00 ya que durante la 3a. Sesión Ordinaria de la H Junta Directiva y mediante el acuerdo SO/III.23/02.S  se aprobó  una readecuación  presupuestal del Cap. 1000 al Cap. 3000 servicios generales por el monto de$ 3,150,000.00 para cubrir el consumo de energía eléctrica de los planteles. Así también se ejercieron en su totalidad el monto de  $256,098.97  que corresponden a los rendimientos generados en las cuentas del recurso FAETA, para la compra de material para talleres, material de limpieza y material eléctrico. Siendo estos dos últimos montos la justificación  del incremento en el  gasto de operación ejercido.</t>
  </si>
  <si>
    <t>El indicador no se alcanzó debido a que los Planteles Dr. Guillermo Figueroa Cárdenas, Ing. Heberto Castillo Martínez y Lic. Jesús Reyes Heroles registraron un indicador de eficiencia terminal menor al esperado, lo cual refleja la necesidad de incrementar el seguimiento académico a fin de lograr la permanencia de los jóvenes.</t>
  </si>
  <si>
    <t>Proporción de Cobertura en Media Superior</t>
  </si>
  <si>
    <t>Proporción de egresadas y egresados titulados</t>
  </si>
  <si>
    <t>Proporción de Eficiencia Terminal</t>
  </si>
  <si>
    <t>Componente 1</t>
  </si>
  <si>
    <t>Componente 2</t>
  </si>
  <si>
    <t>Porcentaje de docentes certificados en estándares de competencia</t>
  </si>
  <si>
    <t>Actividad 1 C1</t>
  </si>
  <si>
    <t>Actividad 2 C1</t>
  </si>
  <si>
    <t>Actividad 3 C1</t>
  </si>
  <si>
    <t>Actividad 4 C1</t>
  </si>
  <si>
    <t>Actividad 5 C1</t>
  </si>
  <si>
    <t>Actividad 1 C2</t>
  </si>
  <si>
    <t>Actividad 2 C2</t>
  </si>
  <si>
    <t>Proporción de transición escolar</t>
  </si>
  <si>
    <t>Tasa de variación del incremento de matrícula</t>
  </si>
  <si>
    <t>Proporción de prácticas tecnológicas realizadas</t>
  </si>
  <si>
    <t>Tasa de variación del incremento de egresados colocados</t>
  </si>
  <si>
    <t>Proporción de estudiantes certificados en estándares de competencia</t>
  </si>
  <si>
    <t>Proporción de docentes con desempeño satisfactorio en el PEVIDD</t>
  </si>
  <si>
    <t xml:space="preserve">Se continúa trabajando en distintas acciones a modo de incentivar la participación de los docentes con el propósito de mejorar su profesionalización, por lo que, la certificación de competencias se constituye una herramienta para mejorar el quehacer educativo del personal académico, los cuales consisten en promover programas de evaluación con fines de certificación con cuotas de recuperación que den cumplimiento a la obtención de un fondo de recuperación muy cercano al mínimo instrumentado a nivel estatal y difundir los programas con financiamiento al 100% qie se implementan a nivel nacional. </t>
  </si>
  <si>
    <t xml:space="preserve">La meta no fue alcanzada por que algunos planteles presentaron una gran cantidad de bajas por motivos diversos, tales como: cambio de domicilio, no reinscritos, reprobación, etc. Asimismo, no fue alcanzada la meta en cuanto a cobertura de nuevo ingreso, por lo que repercutió en el indicador. Se llevaron a cabo acciones para atender lo antes mencionado y captar una mayor cantidad de alumnos de primer semestre, alcanzando con ello una matrícula histórica. </t>
  </si>
  <si>
    <t>El incremento se debe a la expansión natural por matrícula y nuevas carreras.</t>
  </si>
  <si>
    <t>El resultado obtenido superó la meta derivado de las estrategias realizadas y el interés de los egresados para continuar sus estudios en la educación superior, así como, a la vinculación con universidades que brindaron las oportunidades. Además, los planteles de nueva creación (Heberto Castillo ubicado en el municipio de Álamo y Heriberto Jara Corona ubicado en Córdoba egreso la primera generación de profesionales técnicos bachiller en su zona.</t>
  </si>
  <si>
    <t xml:space="preserve">En el primer semestre se obtuvo un excelente resultado de 577 docentes con calificación satisfactoria y como son los mismos docentes para el segundo semestre solo se aumentaron 6 docentes con desempeño satisfactorio, dando un total de 583 docentes  con calificación satisfactoria en el PEVIDD de un total de 590 evaluados. </t>
  </si>
  <si>
    <t>Proporción de docentes actualizados</t>
  </si>
  <si>
    <t>En el primer semestre se capacitaron en al menos un curso 533 docentes, en el segundo semestre y al ser los mismos docentes se aumentaron solo 25; no se logró lo programado debido a que los docentes entraron a las estructuras educativas después de los tiempos de la oferta de capacitación.</t>
  </si>
  <si>
    <t>El Sistema no requirió Justificación.</t>
  </si>
  <si>
    <t>Indicadores MIR Federal (PP I-009 Educación Tecnológica)</t>
  </si>
  <si>
    <t>Indicadores Estatales (Programa Presupuestario CCD.L.E.039.B. Educación Profesional Técnica Bachiller)</t>
  </si>
  <si>
    <t>SRFT</t>
  </si>
  <si>
    <t>Este indicador es de competencia Federal, por tanto quien realiza la carga es el Colegio Nacional. SRFT</t>
  </si>
  <si>
    <t>SHCP</t>
  </si>
  <si>
    <t>SIAFEV 2.0</t>
  </si>
  <si>
    <t>SEFIPLAN / CGE / OIC</t>
  </si>
  <si>
    <t>Indicadores MIR Federal (MIR SIPSE-EF)</t>
  </si>
  <si>
    <t>Componente 4</t>
  </si>
  <si>
    <t>Procentaje de alumnos atendidos en el CONALEP</t>
  </si>
  <si>
    <t>Porcentaje de egresados titulados</t>
  </si>
  <si>
    <t>Porcentaje de docentes capacitados</t>
  </si>
  <si>
    <t>Porcentaje de prácticas tecnológicas realizadas</t>
  </si>
  <si>
    <t xml:space="preserve">Este indicador no alcanzó la meta debido a que en el plantel Ing. Heriberto Castillo Martínez, ubicado en Álamo, Ver., se programaron cinco grupos de nuevo ingreso y unicamente se cubrieron 3 grupos; además de algunos alumnos de nuevo ingreso que no registraron su inscripción en el resto de los planteles. </t>
  </si>
  <si>
    <t>El indicador quedó por debajo de la meta, debido a que los planteles: Lic. Jesús Reyes Heroles, Poza Rica y Potrero presentaron alto índice de reprobación, así como de abandono escolar, por lo que el pocerntaje esperado no se cubrió.</t>
  </si>
  <si>
    <t>Se capacitaron a 558 docentes activos, solo se alcanzó el 97.38% de docentes capacitados en al menos un curso durante el año 2023. No se alcanzó la meta, derivado de que hubo vacantes en las estructuras educativa que fueron cubiertas por los docentes después de los tiempos de la oferta de capacitación. Se programará capacitación docente para ellos en enero 2024.</t>
  </si>
  <si>
    <t xml:space="preserve">Por el cambio de modelo académico las prácticas tecnológicas se modificaron respecto de la programación inicial anual. Cabe hacer mención que existen planteles que continuan realizando prácticas, por lo que, podrá existir un número adicional al reportado en el presente. </t>
  </si>
  <si>
    <t>UPECE SEV</t>
  </si>
  <si>
    <t>SIPSE EF*</t>
  </si>
  <si>
    <t>*Nota: la captura de estos indicadores es realizada por personal de la Unidad de Planeación, Evaluación y Control Educativo (UPECE SEV), el Colegio unicamente completa los Formatos "Metadatos", los cuales son turnados vía oficio con las metas alcanzadas.</t>
  </si>
  <si>
    <r>
      <t>Nota:</t>
    </r>
    <r>
      <rPr>
        <b/>
        <sz val="12"/>
        <rFont val="Lucida Sans"/>
        <family val="2"/>
      </rPr>
      <t xml:space="preserve"> Los indicadores de Nivel Fin, Propósito 1 y Actividad 4 son de competencia del Colegio Nacional, por lo que el seguimiento a los resultados de estos son informados en la página de Transparencia Presupuestarioa a través de la liga:   https://nptp.hacienda.gob.mx/programas/jsp/programas/fichaPrograma.jsp?id=33I009 .  Respecto de los resultados de los demás indicadores, se capturan en el SRFT y se emite un</t>
    </r>
    <r>
      <rPr>
        <b/>
        <sz val="12"/>
        <color theme="1"/>
        <rFont val="Lucida Sans"/>
        <family val="2"/>
      </rPr>
      <t xml:space="preserve"> formato de reporte de indicadores en  Excel, formato que carece de firmas o criterios de validez más eficaces; este se descarga directamente del Sistema antes referido.</t>
    </r>
  </si>
  <si>
    <t>Nota: La Fichas Técnicas y formatos de Reporte de Avance de Indicadores y Justificaciones del Programa Presupuestario CCD.L.E.039.B Educación Profesional Técnica Bachiller, son emitidos por el SIAFEV 2.0; la carga se realiza conforme al Artículo 289 Ter, del Código Financiero del Estado de Veracruz de Ignacio de la Llave, y se realiza en la Secretaría de Finanzas y Planeación (SEFIPLAN).</t>
  </si>
  <si>
    <t>Sí</t>
  </si>
  <si>
    <t>Actas de comité</t>
  </si>
  <si>
    <t>Si y la llevan a cabo por parte de la contraloría general</t>
  </si>
  <si>
    <t>Actas de apertura</t>
  </si>
  <si>
    <t xml:space="preserve">No aplica </t>
  </si>
  <si>
    <t>Reportes de operatividad</t>
  </si>
  <si>
    <t xml:space="preserve">Sí </t>
  </si>
  <si>
    <t>https://conalepveracruz.edu.mx/directorio-de-planteles-cast-y-direccion-estatal/</t>
  </si>
  <si>
    <t>Páginas 22 - 23 del Informe de Resultados Ejercicio 2022  Periodo Enero - Diciembre</t>
  </si>
  <si>
    <t>Páginas 16 - 17 del Informe de Resultados Ejercicio 2021 Periodo enero - diciembre</t>
  </si>
  <si>
    <t>Página 22 - 23 del Informe de Resultados
Ejercicio 2020.  Periodo enero – diciembre</t>
  </si>
  <si>
    <t>Páginas 34-35 del Informe de Resultados
Ejercicio 2019. Periodo enero – diciembre</t>
  </si>
  <si>
    <t>Página 4 del Reporte de Avance de Indicadores y Justificaciones (PbR-SED) SIAFEV 2.0</t>
  </si>
  <si>
    <t>Página 5 del Reporte de Avance de Indicadores y Justificaciones (PbR-SED) SIAFEV 2.0</t>
  </si>
  <si>
    <t>Página 3 del Reporte de Avance de Indicadores y Justificaciones (PbR-SED) SIAFEV 2.0</t>
  </si>
  <si>
    <t>https://www.conalepveracruz.edu.mx/images/transparencia/presupuestos/pres_2019/PRESUPUESTO%20AUTORIZADO%202019.pdf</t>
  </si>
  <si>
    <t>https://conalepveracruz.edu.mx/wp-content/uploads/2023/04/Presupuesto-de-Ingresos-y-Egresos-2023.pdf</t>
  </si>
  <si>
    <t>https://conalepveracruz.edu.mx/wp-content/uploads/2022/03/Presupuesto%20de%20Ingresos%20y%20Egresos%202022.pdf</t>
  </si>
  <si>
    <t>https://conalepveracruz.edu.mx/wp-content/uploads/2021/03/Presupuesto-de-Ingresos-y-Egresos-2021.pdf</t>
  </si>
  <si>
    <t>https://www.conalepveracruz.edu.mx/images/transparencia/presupuestos/pres_2020/Presupuesto%20de%20Ingresos%20y%20Egresos%20de%202020.pdf</t>
  </si>
  <si>
    <t>Mandos medios</t>
  </si>
  <si>
    <t>Confianza</t>
  </si>
  <si>
    <t>Base</t>
  </si>
  <si>
    <t>Docentes</t>
  </si>
  <si>
    <t>Profesor Instructor "C"</t>
  </si>
  <si>
    <t>Técnico CB II</t>
  </si>
  <si>
    <t>Técnico CB I</t>
  </si>
  <si>
    <t>Técnico Instructor "A"</t>
  </si>
  <si>
    <t>*</t>
  </si>
  <si>
    <r>
      <rPr>
        <b/>
        <sz val="14"/>
        <color theme="5" tint="-0.249977111117893"/>
        <rFont val="Lucida Sans"/>
        <family val="2"/>
      </rPr>
      <t>Tabla 3</t>
    </r>
    <r>
      <rPr>
        <b/>
        <sz val="14"/>
        <color theme="1"/>
        <rFont val="Lucida Sans"/>
        <family val="2"/>
      </rPr>
      <t>. Presupuesto ejercido del FAETA-Educación Tecnológica en 2023 por niveles válidos del personal y tipo de plaza.</t>
    </r>
  </si>
  <si>
    <t>N/A</t>
  </si>
  <si>
    <t>Tabla 3 de este TdR</t>
  </si>
  <si>
    <t>Oficio DPP/033/2014 y Conciliación de Plazas y  Horas 2014 (vigente)</t>
  </si>
  <si>
    <t>ACUERDO por el que se da a conocer a los gobiernos de las entidades federativas la distribución y calendarización para la ministración durante el ejercicio fiscal 2023, de los recursos correspondientes a los Ramos Generales 28 Participaciones a Entidades Federativas y Municipios y 33 Aportaciones Federales para Entidades Federativas y Municipios. 
Se anexa en archivo pdf</t>
  </si>
  <si>
    <t>https://conalepveracruz.edu.mx/wp-content/uploads/2020/01/V.-Informe-de-resultados-4.pdf</t>
  </si>
  <si>
    <t>Páginas 20-21 del Informe de Resultados Ejercicio 2023  Periodo Enero - Diciembre</t>
  </si>
  <si>
    <t>PDF. Concurrencia de Recursos 2023</t>
  </si>
  <si>
    <t>Rendimientos Faeta enero a diciembre 2023 por la cantidad de  $244,957.02</t>
  </si>
  <si>
    <t>Integración Rendimientos Financieros</t>
  </si>
  <si>
    <t>Se registran en la cuenta contable 4-3-1-1-7901-0001          PRODUCTOS FINANCIEROS</t>
  </si>
  <si>
    <t>Auxiliar contable 4-3-1-1-7901-0001 PRODUCTOS FINANCIEROS Y POLIZAS PRODUCTOS FINANCIEROS</t>
  </si>
  <si>
    <t>SI, se destinaron al objetivo del Fondo</t>
  </si>
  <si>
    <t>Si, para pago de Retenciones y Contribuciones,  Remuneraciones por pagar y Seguridad Social .</t>
  </si>
  <si>
    <t>Integracion saldo contable terceros institucionales</t>
  </si>
  <si>
    <t>Se realizaron los pagos</t>
  </si>
  <si>
    <t>2P. aguinaldo 1665 Y 1206, 001597-1254 GASTOS FUNERARIOS ADMIN, 1637-200027 Y 1204, 200029-1229, 200030-1205-001637 SAR BIM 06. oficio Reintregro Tesofe DGV-751-2024</t>
  </si>
  <si>
    <t>Contratos</t>
  </si>
  <si>
    <t>Este colegio realiza los registros contables y presupuestales en el Sistema Único de Administración Financiera para Organismos Públicos (SUAFOP) el cual es proporcionado por la Secretaria de Finanzas y Planeación del Estado de Veracruz y esta armonizado a las normas contables y lineamientos para la generacion de informacion financiera emitida por el CONAC.</t>
  </si>
  <si>
    <t xml:space="preserve">Informe Final, Proyecto de Mejora 2023, Anexo IV. </t>
  </si>
  <si>
    <t>https://conalepveracruz.edu.mx/matriz-de-indicadores-de-resultados-mir-2/</t>
  </si>
  <si>
    <t>PDF. Constancia de participación</t>
  </si>
  <si>
    <t>Metodología en la Administración de Riesgos</t>
  </si>
  <si>
    <t>Comprometido $13,673,994.44</t>
  </si>
  <si>
    <t>Estado de Actividades. Estado de Situación Financiera</t>
  </si>
  <si>
    <t>BLOQUE DE SISTEMA DE CONTROL INTERNO (SICI) MÓDULO IV: SISTEMA DE CONTRO INTERNO, MÓDULO V: GESTIÓN DE RIESGOS Y MÓDULO VI: INFORMACIÓN Y COMUNICACIÓN</t>
  </si>
  <si>
    <t>Oficio y Fotografías</t>
  </si>
  <si>
    <t>Ministración FAETA 2023</t>
  </si>
  <si>
    <t xml:space="preserve">Publicaciones en Redes Sociales Meta, Instagram, X. </t>
  </si>
  <si>
    <t>Liga de acceso a consultar los principales resultados y descargar las actas de las sesiones: https://conalepveracruz.edu.mx/matriz-de-indicadores-de-resultados-mir-2/ al abrir se debe dirigir al inferior de la página, ahí se encuentran publicadas las actas así como la liga que redirecciona a las evidencias cargadas a su vez en la página de la Secretaría de Finanzas y Planeación: http://www.veracruz.gob.mx/finanzas/transparencia/transparencia-proactiva/financiamiento-y-seguimiento-de-programas-de-desarrollo/cepladeb/supladeb-ejercicio-2023/</t>
  </si>
  <si>
    <t>Avances Presupuestal Rendimientos FAETA 2023</t>
  </si>
  <si>
    <t xml:space="preserve">Todos los entes fiscalizadores solicitan el requisitado de los Cuestionarios de Control Interno del ejercicio que corresponda, mismos que es integrado por las áreas correspondientes, así como su evidencia documetal. </t>
  </si>
  <si>
    <t xml:space="preserve">Cuestionario CI_ORFIS 2023
Cuestionario CI_CGE_DespachoExterno_2023
</t>
  </si>
  <si>
    <t>Cuentas por pagar FAETA 2023</t>
  </si>
  <si>
    <t>Cuentas por pagar FAETA 2024</t>
  </si>
  <si>
    <t>PDF. SICI-PTCI-08 Programa de Trabajo 2023</t>
  </si>
  <si>
    <t>Carpeta Control Interno. PDF.Cuestionarios CI ORFIS y Despacho Externo 2023</t>
  </si>
  <si>
    <t>Carpeta Participación social y/o ciudadana</t>
  </si>
  <si>
    <t>Excel. SICI-MR-06 Matriz de Gestión de Riesgos</t>
  </si>
  <si>
    <t>Programa de Trabajo CCC 2023</t>
  </si>
  <si>
    <t>Informe Anual 2023</t>
  </si>
  <si>
    <t>Carpeta 3-contratos</t>
  </si>
  <si>
    <t>Carpeta 4. PDF. Cuentas por pagar FAETA 2023</t>
  </si>
  <si>
    <t>Carpeta 4. PDF. Cuentas por pagar FAETA 2024</t>
  </si>
  <si>
    <t>Carpeta 4. Cuentas por pagar FAETA 2023.</t>
  </si>
  <si>
    <t xml:space="preserve">Carpeta 5. PDFs. Informe Final, Proyecto de Mejora 2023, Anexo IV. </t>
  </si>
  <si>
    <t>Carpeta 6. PDF. Estado de Actividades. Estado de Situación Financiera</t>
  </si>
  <si>
    <t>Carpeta 3_Integración Rendimientos Financieros</t>
  </si>
  <si>
    <t xml:space="preserve">Carpeta 3_Auxiliar contable </t>
  </si>
  <si>
    <t>Carpeta 3_Avance Presupuestal Rendimientos</t>
  </si>
  <si>
    <t>Carpeta 3_PDF- Ministración FAETA 2023</t>
  </si>
  <si>
    <t>De conformidad a los artículos 42 y 43 de la Ley de Coordinación Fiscal.
Con cargo a las aportaciones del Fondo de Aportaciones para la Educación Tecnológica y de Adultos que les correspondan, los Estados y el Distrito Federal, recibirán los recursos económicos complementarios para prestar los servicios de educación tecnológica y de educación para adultos, cuya operación asuman de conformidad con los convenios de coordinación suscritos con el Ejecutivo Federal,
para la transferencia de recursos humanos, materiales y financieros necesarios para la prestación de dichos servicios.
 Número de planteles, instalaciones educativas y plantillas de personal, de conformidad
con los Convenios suscritos; se incluyen las erogaciones por conceptos de impuestos
federales y aportaciones de seguridad social.
  Los recursos presupuestarios transferidos durante el ejercicio inmediato anterior.
  Las ampliaciones presupuestarias autorizadas.</t>
  </si>
  <si>
    <t>Portal Web Institucional: https://conalepveracruz.edu.mx/
Facebook: https://www.facebook.com/ConalepVeracruz
Instagram: https://www.instagram.com/conalep.veracruz/
X: https://twitter.com/ConalepVeracruz
LinkedIn: https://www.linkedin.com/school/conalepveracruz/
YouTube: https://www.youtube.com/@conalepveracruz395 
Carpeta 1. PDF. Ligas de difusión en Redes</t>
  </si>
  <si>
    <t>Si, se aperturó 1 cuenta Receptora y Específica: 6706331 FAETA 2023  Adicionalmente, se aperturaron 7 cuentas específicas: 6706366 FAETA 2023 CAP 1000, 6706374 FAETA 2023 GASTO, 6706382 FAETA 2023 VEGA, 0119610855 FAETA 2023 CAP 1000 y 14282424 ADECUACION PRESUP FAETA.
Las cuentas 14282408 RENDIMIENTOS FIN FAETA y 14282408 RENDIMIENTOS FIN FAETA son para manejo de Rendimientos Financieros FAETA</t>
  </si>
  <si>
    <t>Al comprometer los recursos, se puede dar cumplimiento a la totalidad de lo ejercido al Capítulo 1000.</t>
  </si>
  <si>
    <t>¿Dispone de Evaluaciones y/o auditorías internas del Fondo?</t>
  </si>
  <si>
    <t xml:space="preserve">Durante 2023, el Instituto de Administración Pública del Estado de Veracruz fue el ente evaluador del Tomo II. Fondos Federales, emitiendo 8 recomendaciones para el Colegio, de las cuales fueron validadas 3, vertidas en el Proyecto de Mejora 2023, de las que ya se dio cumplimiento a 2 y una tercera se encuentre en proceso de cumplimiento. </t>
  </si>
  <si>
    <t>El Colegio esta certificado bajo la Norma ISO 9001:2015 así como la ISO 21001:2018, una de las fortalezas es que dentro del Sistema Corporativo de Gestión de Calidad Integrado, se incorpora el Documento Rector 30-524-DR-03-F03 Análisis del Contrexto, Herramientas: Análisis PLESTCE y FODA, así mismo, se atiende bajo un Plan para la atención de las Oportunidades; en marzo de 2023 se integro el documento el cual se adjunta como evidencia. Cabe resaltar que el contenido de esta herramienta se encuentran las Fortalezas, Oportunidades, Debilidades y Amenazas del Colegio, todas compromenten el Recurso del Fondo Federal.</t>
  </si>
  <si>
    <t>Recibido a través de la Secretaria de Finzanzas y Planeación, en tiempo y forma en lo que respecta al ejercicio que se reporta.
Gaceta Oficial de Gobiernto Núm. Ext. 518 ($15,000,000.00) 
Primera Ampliación Presupuestal SFP/D-0544/2023 ($12,686,804.00) 
Segunda Ampliación Presupuestal  SFP/D-0634/2023 ($2,993,740.00)
Rendimientos financieroes ($16,733.83) 
Total:  $30,697,277.83.00</t>
  </si>
  <si>
    <t>* No se puede realizar la suma derivado de que a diferencia del personal administrativo, los docentes son contratados por Horas/Semana/Mes. Es decir el total de 9,598 se refiere a las Horas totales asignadas a la labor docente, mientras que el total de 464 hace referencia el número de personas en calidad de Servidores Públicos.</t>
  </si>
  <si>
    <r>
      <t xml:space="preserve">CONVENIO DE COORDINACION, de conformidad TRIGESIMA CUARTA.- La creación de nuevos planteles con el apoyo de recursos federales quedará sujeta a los criterios establecidos por “LA SEP”, quien será la responsable de autorizar las solicitudes correspondientes, previa opinión técnica que formule el “CONALEP”.
TRIGESIMA QUINTA.- Las partes acuerdan que, para la creación de nuevos planteles en la entidad, el “GOBIERNO DEL ESTADO” aportará el predio y lo dotará de los servicios necesarios para su operación. Por su parte, el “CONALEP”, sí cuenta con disponibilidad presupuestal autorizada por el H. Congreso de la Unión, de conformidad con su presupuesto y de acuerdo con las autorizaciones de las autoridades competentes, proporcionará los recursos económicos para la construcción de las instalaciones físicas y realizará el equipamiento, proporcionando, además la asesoría correspondiente para su funcionamiento.
Gaceta Oficial de Gobierno Núm. Ext. 518, 29 de diciembre de 2022, Decreto Número 461 del Presupuesto de Egresos del Gobierno del Estado de Veracruz de Ignacio de la Llave, para el ejercicio fiscal 2023.  ($15,000,000)
Ley Orgánica del Poder Ejecutivo del Estado de Veracruz de Ignacio de la Llave. Art. 20 Fr. XIII.
</t>
    </r>
    <r>
      <rPr>
        <sz val="12"/>
        <rFont val="Montserrat"/>
      </rPr>
      <t xml:space="preserve">
Primera Ampliación Presupuestal SFP/D-0544/2023 ($12,686,804.00) 
Segunda Ampliación Presupuestal  SFP/D-0634/2023 ($2,993,740.00)
Art 69 de la ley general de contabilidad gubernamental. 
Rendimientos financieros ($16,733.83). </t>
    </r>
  </si>
  <si>
    <t>PDF. Oficio Concentrado Estatal de Matrícula 1.23.24 y Concentraro</t>
  </si>
  <si>
    <t>Jesús Guillermo Arévalo Owseykoff</t>
  </si>
  <si>
    <t>2288185013 Ext. 111</t>
  </si>
  <si>
    <t>jgarevalo@ver.conalep.edu.mx</t>
  </si>
  <si>
    <t>Lorena Figueroa Saldivar</t>
  </si>
  <si>
    <t>2288185013 Ext. 138</t>
  </si>
  <si>
    <t>lfigueroa524@ver.conalep.edu.mx</t>
  </si>
  <si>
    <t xml:space="preserve">A través de las redes disponibles del Colegio (FB, IG, X, Link, YouTube y Portal Web Institucional del Colegio se informan los resultados, acuerdos y sesiones de la Honorable Junta Directiva, SUPLADEB y COCODI, como principales órganos que dan seguimiento a transparentar los resultados relacionados al manejo y operación del Fondo FAETA.
H. Junta directiva: una vez concluidas las Sesiones de Junta Directiva, en las Redes Sociales del Colegio son publicadas éstas, así como, los Estados Financieros, Informes de Resultados, y las Actas correspondientes de cada Sesión. 
SUPLADEB y COCODI: De igual forma, una vez concluidas las sesiones son publicadas en las redes sociales del Colegio,  Actas, así como, los anexos que comprendan de acuerdo a la sesión que se tenga. 
Por lo anterior, se asegura de transparentar todas las acciones referentes al manejo y operación del Fondo FAETA.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</si>
</sst>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00%"/>
  </numFmts>
  <fonts count="70" x14ac:knownFonts="1">
    <font>
      <sz val="11"/>
      <color theme="1"/>
      <name val="Calibri"/>
      <family val="2"/>
      <scheme val="minor"/>
    </font>
    <font>
      <sz val="11"/>
      <color theme="0"/>
      <name val="Calibri"/>
      <family val="2"/>
      <scheme val="minor"/>
    </font>
    <font>
      <b/>
      <sz val="14"/>
      <color rgb="FF000000"/>
      <name val="Lucida Sans"/>
      <family val="2"/>
    </font>
    <font>
      <b/>
      <sz val="10"/>
      <color rgb="FF000000"/>
      <name val="Lucida Sans"/>
      <family val="2"/>
    </font>
    <font>
      <b/>
      <sz val="8"/>
      <color rgb="FF000000"/>
      <name val="Arial"/>
      <family val="2"/>
    </font>
    <font>
      <sz val="8"/>
      <color rgb="FF000000"/>
      <name val="Arial"/>
      <family val="2"/>
    </font>
    <font>
      <b/>
      <sz val="10"/>
      <name val="Lucida Sans"/>
      <family val="2"/>
    </font>
    <font>
      <b/>
      <sz val="8"/>
      <color theme="0"/>
      <name val="Arial"/>
      <family val="2"/>
    </font>
    <font>
      <sz val="8"/>
      <color theme="0"/>
      <name val="Arial"/>
      <family val="2"/>
    </font>
    <font>
      <b/>
      <sz val="10"/>
      <color theme="0"/>
      <name val="Arial"/>
      <family val="2"/>
    </font>
    <font>
      <sz val="10"/>
      <color theme="1"/>
      <name val="Calibri"/>
      <family val="2"/>
      <scheme val="minor"/>
    </font>
    <font>
      <b/>
      <sz val="11"/>
      <color theme="1"/>
      <name val="Arial"/>
      <family val="2"/>
    </font>
    <font>
      <sz val="11"/>
      <color theme="1"/>
      <name val="Arial"/>
      <family val="2"/>
    </font>
    <font>
      <b/>
      <sz val="8"/>
      <color rgb="FF000000"/>
      <name val="Lucida Sans"/>
      <family val="2"/>
    </font>
    <font>
      <b/>
      <sz val="11"/>
      <color theme="0"/>
      <name val="Arial"/>
      <family val="2"/>
    </font>
    <font>
      <sz val="10"/>
      <color rgb="FF000000"/>
      <name val="Lucida Sans"/>
      <family val="2"/>
    </font>
    <font>
      <b/>
      <sz val="10"/>
      <color theme="0"/>
      <name val="Lucida Sans"/>
      <family val="2"/>
    </font>
    <font>
      <b/>
      <sz val="12"/>
      <color rgb="FF000000"/>
      <name val="Lucida Sans"/>
      <family val="2"/>
    </font>
    <font>
      <sz val="12"/>
      <color rgb="FF404040"/>
      <name val="Lucida Sans"/>
      <family val="2"/>
    </font>
    <font>
      <b/>
      <sz val="12"/>
      <color theme="0"/>
      <name val="Lucida Sans"/>
      <family val="2"/>
    </font>
    <font>
      <sz val="12"/>
      <color theme="1"/>
      <name val="Calibri"/>
      <family val="2"/>
      <scheme val="minor"/>
    </font>
    <font>
      <b/>
      <sz val="14"/>
      <color rgb="FF6E0D06"/>
      <name val="Lucida Sans"/>
      <family val="2"/>
    </font>
    <font>
      <sz val="12"/>
      <color rgb="FF000000"/>
      <name val="Lucida Sans"/>
      <family val="2"/>
    </font>
    <font>
      <b/>
      <sz val="14"/>
      <color rgb="FF72080B"/>
      <name val="Lucida Sans"/>
      <family val="2"/>
    </font>
    <font>
      <sz val="16"/>
      <color theme="1"/>
      <name val="Calibri"/>
      <family val="2"/>
      <scheme val="minor"/>
    </font>
    <font>
      <sz val="16"/>
      <color theme="1"/>
      <name val="Verdana"/>
      <family val="2"/>
    </font>
    <font>
      <sz val="16"/>
      <color theme="1"/>
      <name val="Symbol"/>
      <family val="1"/>
      <charset val="2"/>
    </font>
    <font>
      <sz val="16"/>
      <color theme="1"/>
      <name val="Times New Roman"/>
      <family val="1"/>
    </font>
    <font>
      <sz val="16"/>
      <color rgb="FF0000FF"/>
      <name val="Verdana"/>
      <family val="2"/>
    </font>
    <font>
      <b/>
      <sz val="16"/>
      <color theme="1"/>
      <name val="Calibri"/>
      <family val="2"/>
      <scheme val="minor"/>
    </font>
    <font>
      <b/>
      <sz val="16"/>
      <color rgb="FF72080B"/>
      <name val="Calibri"/>
      <family val="2"/>
      <scheme val="minor"/>
    </font>
    <font>
      <sz val="12"/>
      <color rgb="FF000000"/>
      <name val="Times New Roman"/>
      <family val="1"/>
    </font>
    <font>
      <b/>
      <sz val="12"/>
      <color rgb="FFFFFFFF"/>
      <name val="Lucida Sans"/>
      <family val="2"/>
    </font>
    <font>
      <u/>
      <sz val="12"/>
      <color rgb="FF000000"/>
      <name val="Lucida Sans"/>
      <family val="2"/>
    </font>
    <font>
      <b/>
      <sz val="12"/>
      <color theme="1"/>
      <name val="Lucida Sans"/>
      <family val="2"/>
    </font>
    <font>
      <sz val="12"/>
      <color theme="1"/>
      <name val="Lucida Sans"/>
      <family val="2"/>
    </font>
    <font>
      <sz val="12"/>
      <color theme="0"/>
      <name val="Lucida Sans"/>
      <family val="2"/>
    </font>
    <font>
      <u/>
      <sz val="12"/>
      <color theme="0"/>
      <name val="Lucida Sans"/>
      <family val="2"/>
    </font>
    <font>
      <b/>
      <sz val="12"/>
      <color theme="1"/>
      <name val="Calibri"/>
      <family val="2"/>
      <scheme val="minor"/>
    </font>
    <font>
      <b/>
      <sz val="14"/>
      <color theme="0"/>
      <name val="Arial"/>
      <family val="2"/>
    </font>
    <font>
      <sz val="14"/>
      <color theme="1"/>
      <name val="Calibri"/>
      <family val="2"/>
      <scheme val="minor"/>
    </font>
    <font>
      <sz val="14"/>
      <color rgb="FF000000"/>
      <name val="Lucida Sans"/>
      <family val="2"/>
    </font>
    <font>
      <b/>
      <sz val="14"/>
      <color theme="0"/>
      <name val="Lucida Sans"/>
      <family val="2"/>
    </font>
    <font>
      <sz val="14"/>
      <color theme="0"/>
      <name val="Lucida Sans"/>
      <family val="2"/>
    </font>
    <font>
      <sz val="12"/>
      <color rgb="FF000000"/>
      <name val="Symbol"/>
      <family val="1"/>
      <charset val="2"/>
    </font>
    <font>
      <b/>
      <sz val="14"/>
      <color rgb="FF000000"/>
      <name val="Arial"/>
      <family val="2"/>
    </font>
    <font>
      <b/>
      <sz val="14"/>
      <color rgb="FF6E0D06"/>
      <name val="Arial"/>
      <family val="2"/>
    </font>
    <font>
      <b/>
      <sz val="10"/>
      <color rgb="FF000000"/>
      <name val="Arial"/>
      <family val="2"/>
    </font>
    <font>
      <sz val="8"/>
      <color theme="1"/>
      <name val="Arial"/>
      <family val="2"/>
    </font>
    <font>
      <sz val="10"/>
      <color rgb="FF000000"/>
      <name val="Arial"/>
      <family val="2"/>
    </font>
    <font>
      <sz val="10"/>
      <color theme="1"/>
      <name val="Arial"/>
      <family val="2"/>
    </font>
    <font>
      <b/>
      <sz val="12"/>
      <color rgb="FF6E0D06"/>
      <name val="Lucida Sans"/>
      <family val="2"/>
    </font>
    <font>
      <u/>
      <sz val="11"/>
      <color theme="10"/>
      <name val="Calibri"/>
      <family val="2"/>
      <scheme val="minor"/>
    </font>
    <font>
      <sz val="11"/>
      <color theme="1"/>
      <name val="Calibri"/>
      <family val="2"/>
      <scheme val="minor"/>
    </font>
    <font>
      <sz val="8"/>
      <name val="Calibri"/>
      <family val="2"/>
      <scheme val="minor"/>
    </font>
    <font>
      <b/>
      <sz val="12"/>
      <name val="Lucida Sans"/>
      <family val="2"/>
    </font>
    <font>
      <b/>
      <sz val="13"/>
      <color rgb="FF000000"/>
      <name val="Lucida Sans"/>
      <family val="2"/>
    </font>
    <font>
      <u/>
      <sz val="12"/>
      <color theme="10"/>
      <name val="Calibri"/>
      <family val="2"/>
      <scheme val="minor"/>
    </font>
    <font>
      <sz val="12"/>
      <name val="Montserrat"/>
    </font>
    <font>
      <sz val="12"/>
      <color rgb="FF000000"/>
      <name val="Montserrat"/>
    </font>
    <font>
      <sz val="12"/>
      <name val="Montserrat"/>
      <family val="3"/>
    </font>
    <font>
      <b/>
      <sz val="14"/>
      <color theme="1"/>
      <name val="Lucida Sans"/>
      <family val="2"/>
    </font>
    <font>
      <b/>
      <sz val="14"/>
      <color theme="5" tint="-0.249977111117893"/>
      <name val="Lucida Sans"/>
      <family val="2"/>
    </font>
    <font>
      <b/>
      <sz val="12"/>
      <color theme="0"/>
      <name val="Arial"/>
      <family val="2"/>
    </font>
    <font>
      <b/>
      <sz val="12"/>
      <color rgb="FF404040"/>
      <name val="Verdana"/>
      <family val="2"/>
    </font>
    <font>
      <sz val="14"/>
      <color theme="0"/>
      <name val="Arial"/>
      <family val="2"/>
    </font>
    <font>
      <sz val="10"/>
      <name val="Arial"/>
      <family val="2"/>
    </font>
    <font>
      <u/>
      <sz val="10"/>
      <color theme="10"/>
      <name val="Arial"/>
      <family val="2"/>
    </font>
    <font>
      <b/>
      <sz val="14"/>
      <name val="Arial"/>
      <family val="2"/>
    </font>
    <font>
      <sz val="13"/>
      <color rgb="FF000000"/>
      <name val="Lucida Sans"/>
      <family val="2"/>
    </font>
  </fonts>
  <fills count="1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72080B"/>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6E0D06"/>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499984740745262"/>
        <bgColor indexed="64"/>
      </patternFill>
    </fill>
    <fill>
      <patternFill patternType="solid">
        <fgColor theme="0" tint="-0.499984740745262"/>
        <bgColor indexed="64"/>
      </patternFill>
    </fill>
    <fill>
      <patternFill patternType="solid">
        <fgColor rgb="FF560608"/>
        <bgColor indexed="64"/>
      </patternFill>
    </fill>
    <fill>
      <patternFill patternType="solid">
        <fgColor rgb="FFFFFF0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
    <xf numFmtId="0" fontId="0" fillId="0" borderId="0"/>
    <xf numFmtId="0" fontId="52" fillId="0" borderId="0" applyNumberForma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9" fontId="53" fillId="0" borderId="0" applyFont="0" applyFill="0" applyBorder="0" applyAlignment="0" applyProtection="0"/>
  </cellStyleXfs>
  <cellXfs count="517">
    <xf numFmtId="0" fontId="0" fillId="0" borderId="0" xfId="0"/>
    <xf numFmtId="0" fontId="0" fillId="2" borderId="0" xfId="0" applyFill="1"/>
    <xf numFmtId="0" fontId="2" fillId="0" borderId="0" xfId="0" applyFont="1" applyAlignment="1">
      <alignment horizontal="justify" vertical="center"/>
    </xf>
    <xf numFmtId="0" fontId="4" fillId="0" borderId="7" xfId="0" applyFont="1" applyBorder="1" applyAlignment="1">
      <alignment horizontal="center" vertical="center" wrapText="1"/>
    </xf>
    <xf numFmtId="0" fontId="5" fillId="0" borderId="7" xfId="0" applyFont="1" applyBorder="1" applyAlignment="1">
      <alignment vertical="center"/>
    </xf>
    <xf numFmtId="0" fontId="6" fillId="0" borderId="0" xfId="0" applyFont="1" applyAlignment="1">
      <alignment horizontal="justify" vertical="center"/>
    </xf>
    <xf numFmtId="0" fontId="3" fillId="2" borderId="0" xfId="0" applyFont="1" applyFill="1" applyAlignment="1">
      <alignment horizontal="justify" vertical="center"/>
    </xf>
    <xf numFmtId="0" fontId="8" fillId="4" borderId="7" xfId="0" applyFont="1" applyFill="1" applyBorder="1" applyAlignment="1">
      <alignment vertical="center" wrapText="1"/>
    </xf>
    <xf numFmtId="0" fontId="1" fillId="2" borderId="0" xfId="0" applyFont="1" applyFill="1"/>
    <xf numFmtId="0" fontId="9" fillId="4" borderId="4" xfId="0" applyFont="1" applyFill="1" applyBorder="1" applyAlignment="1">
      <alignment horizontal="center" vertical="center" wrapText="1"/>
    </xf>
    <xf numFmtId="0" fontId="10" fillId="2" borderId="0" xfId="0" applyFont="1" applyFill="1"/>
    <xf numFmtId="0" fontId="9" fillId="4" borderId="7" xfId="0" applyFont="1" applyFill="1" applyBorder="1" applyAlignment="1">
      <alignment horizontal="center" vertical="center" wrapText="1"/>
    </xf>
    <xf numFmtId="0" fontId="11" fillId="0" borderId="3" xfId="0" applyFont="1" applyBorder="1" applyAlignment="1">
      <alignment horizontal="justify" vertical="center" wrapText="1"/>
    </xf>
    <xf numFmtId="0" fontId="13" fillId="0" borderId="0" xfId="0" applyFont="1" applyAlignment="1">
      <alignment horizontal="justify" vertical="center"/>
    </xf>
    <xf numFmtId="0" fontId="3" fillId="2" borderId="0" xfId="0" applyFont="1" applyFill="1" applyAlignment="1">
      <alignment horizontal="center" vertical="center"/>
    </xf>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 fillId="2" borderId="0" xfId="0" applyFont="1" applyFill="1" applyAlignment="1">
      <alignment horizontal="justify" vertical="center"/>
    </xf>
    <xf numFmtId="0" fontId="16"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6" fillId="5" borderId="7" xfId="0" applyFont="1" applyFill="1" applyBorder="1" applyAlignment="1">
      <alignment horizontal="center" vertical="center" wrapText="1"/>
    </xf>
    <xf numFmtId="0" fontId="15" fillId="2" borderId="0" xfId="0" applyFont="1" applyFill="1" applyAlignment="1">
      <alignment horizontal="justify" vertical="center"/>
    </xf>
    <xf numFmtId="0" fontId="17" fillId="2" borderId="0" xfId="0" applyFont="1" applyFill="1" applyAlignment="1">
      <alignment vertical="center"/>
    </xf>
    <xf numFmtId="0" fontId="18" fillId="2" borderId="0" xfId="0" applyFont="1" applyFill="1" applyAlignment="1">
      <alignment horizontal="justify" vertical="center"/>
    </xf>
    <xf numFmtId="0" fontId="20" fillId="2" borderId="0" xfId="0" applyFont="1" applyFill="1"/>
    <xf numFmtId="0" fontId="12" fillId="2" borderId="0" xfId="0" applyFont="1" applyFill="1"/>
    <xf numFmtId="0" fontId="4" fillId="10" borderId="7" xfId="0" applyFont="1" applyFill="1" applyBorder="1" applyAlignment="1">
      <alignment horizontal="center" vertical="center" wrapText="1"/>
    </xf>
    <xf numFmtId="0" fontId="5" fillId="10" borderId="7" xfId="0" applyFont="1" applyFill="1" applyBorder="1" applyAlignment="1">
      <alignment vertical="center"/>
    </xf>
    <xf numFmtId="0" fontId="4" fillId="10" borderId="7" xfId="0" applyFont="1" applyFill="1" applyBorder="1" applyAlignment="1">
      <alignment horizontal="center" vertical="center"/>
    </xf>
    <xf numFmtId="0" fontId="0" fillId="2" borderId="14" xfId="0" applyFill="1" applyBorder="1"/>
    <xf numFmtId="0" fontId="2" fillId="2" borderId="15" xfId="0" applyFont="1" applyFill="1" applyBorder="1" applyAlignment="1">
      <alignment horizontal="center" vertical="center"/>
    </xf>
    <xf numFmtId="0" fontId="2" fillId="9" borderId="15" xfId="0" applyFont="1" applyFill="1" applyBorder="1" applyAlignment="1">
      <alignment horizontal="center" vertical="center"/>
    </xf>
    <xf numFmtId="0" fontId="17" fillId="2" borderId="15" xfId="0" applyFont="1" applyFill="1" applyBorder="1" applyAlignment="1">
      <alignment horizontal="justify" vertical="center"/>
    </xf>
    <xf numFmtId="0" fontId="22" fillId="2" borderId="15" xfId="0" applyFont="1" applyFill="1" applyBorder="1" applyAlignment="1">
      <alignment horizontal="justify" vertical="center"/>
    </xf>
    <xf numFmtId="0" fontId="17" fillId="2" borderId="15" xfId="0" applyFont="1" applyFill="1" applyBorder="1" applyAlignment="1">
      <alignment horizontal="center" vertical="center"/>
    </xf>
    <xf numFmtId="0" fontId="17" fillId="4" borderId="15" xfId="0" applyFont="1" applyFill="1" applyBorder="1" applyAlignment="1">
      <alignment horizontal="justify" vertical="center"/>
    </xf>
    <xf numFmtId="0" fontId="24" fillId="11" borderId="0" xfId="0" applyFont="1" applyFill="1"/>
    <xf numFmtId="0" fontId="30" fillId="12" borderId="0" xfId="0" applyFont="1" applyFill="1" applyAlignment="1">
      <alignment horizontal="center"/>
    </xf>
    <xf numFmtId="0" fontId="17" fillId="0" borderId="0" xfId="0" applyFont="1" applyAlignment="1">
      <alignment vertical="center"/>
    </xf>
    <xf numFmtId="0" fontId="20" fillId="2" borderId="0" xfId="0" applyFont="1" applyFill="1" applyAlignment="1">
      <alignment vertical="center" wrapText="1"/>
    </xf>
    <xf numFmtId="0" fontId="20" fillId="2" borderId="0" xfId="0" applyFont="1" applyFill="1" applyAlignment="1">
      <alignment horizontal="left"/>
    </xf>
    <xf numFmtId="0" fontId="20" fillId="2" borderId="0" xfId="0" applyFont="1" applyFill="1" applyAlignment="1">
      <alignment horizontal="center"/>
    </xf>
    <xf numFmtId="0" fontId="22" fillId="2" borderId="18" xfId="0" applyFont="1" applyFill="1" applyBorder="1" applyAlignment="1">
      <alignment vertical="center" wrapText="1"/>
    </xf>
    <xf numFmtId="0" fontId="17" fillId="10" borderId="18" xfId="0" applyFont="1" applyFill="1" applyBorder="1" applyAlignment="1">
      <alignment horizontal="center" vertical="center" wrapText="1"/>
    </xf>
    <xf numFmtId="0" fontId="17" fillId="8" borderId="18" xfId="0" applyFont="1" applyFill="1" applyBorder="1" applyAlignment="1">
      <alignment horizontal="justify" vertical="center" wrapText="1"/>
    </xf>
    <xf numFmtId="0" fontId="17" fillId="8" borderId="18" xfId="0" applyFont="1" applyFill="1" applyBorder="1" applyAlignment="1">
      <alignment horizontal="center" vertical="center" wrapText="1"/>
    </xf>
    <xf numFmtId="0" fontId="17" fillId="2" borderId="18" xfId="0" applyFont="1" applyFill="1" applyBorder="1" applyAlignment="1">
      <alignment vertical="center"/>
    </xf>
    <xf numFmtId="0" fontId="17" fillId="2" borderId="18" xfId="0" applyFont="1" applyFill="1" applyBorder="1" applyAlignment="1">
      <alignment horizontal="right" vertical="center"/>
    </xf>
    <xf numFmtId="0" fontId="17" fillId="2" borderId="18" xfId="0" applyFont="1" applyFill="1" applyBorder="1" applyAlignment="1">
      <alignment horizontal="right" vertical="center" wrapText="1"/>
    </xf>
    <xf numFmtId="0" fontId="22" fillId="2" borderId="16" xfId="0" applyFont="1" applyFill="1" applyBorder="1" applyAlignment="1">
      <alignment horizontal="justify" vertical="center" wrapText="1"/>
    </xf>
    <xf numFmtId="0" fontId="24" fillId="2" borderId="0" xfId="0" applyFont="1" applyFill="1"/>
    <xf numFmtId="0" fontId="40" fillId="2" borderId="0" xfId="0" applyFont="1" applyFill="1"/>
    <xf numFmtId="0" fontId="39" fillId="5" borderId="7"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7" xfId="0" applyFont="1" applyBorder="1" applyAlignment="1">
      <alignment horizontal="justify" vertical="center" wrapText="1"/>
    </xf>
    <xf numFmtId="0" fontId="41" fillId="0" borderId="7" xfId="0" applyFont="1" applyBorder="1" applyAlignment="1">
      <alignment horizontal="justify" vertical="center" wrapText="1"/>
    </xf>
    <xf numFmtId="0" fontId="41" fillId="0" borderId="3" xfId="0" applyFont="1" applyBorder="1" applyAlignment="1">
      <alignment horizontal="justify" vertical="center" wrapText="1"/>
    </xf>
    <xf numFmtId="0" fontId="42" fillId="5" borderId="3" xfId="0" applyFont="1" applyFill="1" applyBorder="1" applyAlignment="1">
      <alignment horizontal="center" vertical="center" wrapText="1"/>
    </xf>
    <xf numFmtId="0" fontId="43" fillId="5" borderId="7" xfId="0" applyFont="1" applyFill="1" applyBorder="1" applyAlignment="1">
      <alignment horizontal="justify" vertical="center" wrapText="1"/>
    </xf>
    <xf numFmtId="0" fontId="40" fillId="0" borderId="0" xfId="0" applyFont="1"/>
    <xf numFmtId="0" fontId="22" fillId="2" borderId="0" xfId="0" applyFont="1" applyFill="1" applyAlignment="1">
      <alignment horizontal="justify" vertical="center"/>
    </xf>
    <xf numFmtId="0" fontId="22" fillId="0" borderId="7" xfId="0" applyFont="1" applyBorder="1" applyAlignment="1">
      <alignment horizontal="justify" vertical="center" wrapText="1"/>
    </xf>
    <xf numFmtId="0" fontId="34" fillId="10" borderId="3" xfId="0" applyFont="1" applyFill="1" applyBorder="1" applyAlignment="1">
      <alignment horizontal="justify" vertical="center" wrapText="1"/>
    </xf>
    <xf numFmtId="0" fontId="35" fillId="0" borderId="7" xfId="0" applyFont="1" applyBorder="1" applyAlignment="1">
      <alignment horizontal="justify" vertical="center" wrapText="1"/>
    </xf>
    <xf numFmtId="0" fontId="45" fillId="2" borderId="0" xfId="0" applyFont="1" applyFill="1" applyAlignment="1">
      <alignment vertical="center"/>
    </xf>
    <xf numFmtId="0" fontId="48" fillId="2" borderId="0" xfId="0" applyFont="1" applyFill="1"/>
    <xf numFmtId="0" fontId="22" fillId="0" borderId="3" xfId="0" applyFont="1" applyBorder="1" applyAlignment="1">
      <alignment horizontal="justify" vertical="center" wrapText="1"/>
    </xf>
    <xf numFmtId="0" fontId="3" fillId="8" borderId="1" xfId="0" applyFont="1" applyFill="1" applyBorder="1" applyAlignment="1">
      <alignment vertical="center" wrapText="1"/>
    </xf>
    <xf numFmtId="0" fontId="15" fillId="0" borderId="3" xfId="0" applyFont="1" applyBorder="1" applyAlignment="1">
      <alignment vertical="center" wrapText="1"/>
    </xf>
    <xf numFmtId="0" fontId="3" fillId="8" borderId="3" xfId="0" applyFont="1" applyFill="1" applyBorder="1" applyAlignment="1">
      <alignment vertical="center" wrapText="1"/>
    </xf>
    <xf numFmtId="0" fontId="49" fillId="0" borderId="7" xfId="0" applyFont="1" applyBorder="1" applyAlignment="1">
      <alignment horizontal="justify" vertical="center" wrapText="1"/>
    </xf>
    <xf numFmtId="0" fontId="3" fillId="8" borderId="0" xfId="0" applyFont="1" applyFill="1"/>
    <xf numFmtId="0" fontId="15" fillId="0" borderId="1" xfId="0" applyFont="1" applyBorder="1" applyAlignment="1">
      <alignment vertical="center" wrapText="1"/>
    </xf>
    <xf numFmtId="0" fontId="12" fillId="16" borderId="0" xfId="0" applyFont="1" applyFill="1"/>
    <xf numFmtId="0" fontId="45" fillId="16" borderId="0" xfId="0" applyFont="1" applyFill="1" applyAlignment="1">
      <alignment vertical="center"/>
    </xf>
    <xf numFmtId="0" fontId="17" fillId="2" borderId="0" xfId="0" applyFont="1" applyFill="1" applyAlignment="1">
      <alignment horizontal="justify" vertical="center"/>
    </xf>
    <xf numFmtId="0" fontId="17" fillId="15" borderId="3" xfId="0" applyFont="1" applyFill="1" applyBorder="1" applyAlignment="1">
      <alignment horizontal="justify" vertical="center" wrapText="1"/>
    </xf>
    <xf numFmtId="0" fontId="17" fillId="15" borderId="7" xfId="0" applyFont="1" applyFill="1" applyBorder="1" applyAlignment="1">
      <alignment horizontal="center" vertical="center" wrapText="1"/>
    </xf>
    <xf numFmtId="0" fontId="17" fillId="10" borderId="15" xfId="0" applyFont="1" applyFill="1" applyBorder="1" applyAlignment="1">
      <alignment horizontal="justify" vertical="center"/>
    </xf>
    <xf numFmtId="0" fontId="29" fillId="2" borderId="0" xfId="0" applyFont="1" applyFill="1" applyAlignment="1">
      <alignment horizontal="justify" vertical="center"/>
    </xf>
    <xf numFmtId="0" fontId="24" fillId="2" borderId="0" xfId="0" applyFont="1" applyFill="1" applyAlignment="1">
      <alignment horizontal="justify" vertical="center" wrapText="1"/>
    </xf>
    <xf numFmtId="0" fontId="24" fillId="2" borderId="0" xfId="0" applyFont="1" applyFill="1" applyAlignment="1">
      <alignment horizontal="justify" vertical="center"/>
    </xf>
    <xf numFmtId="0" fontId="25" fillId="2" borderId="0" xfId="0" applyFont="1" applyFill="1" applyAlignment="1">
      <alignment horizontal="justify" vertical="center"/>
    </xf>
    <xf numFmtId="0" fontId="26" fillId="2" borderId="0" xfId="0" applyFont="1" applyFill="1" applyAlignment="1">
      <alignment horizontal="justify" vertical="center"/>
    </xf>
    <xf numFmtId="0" fontId="32" fillId="14" borderId="14" xfId="0" applyFont="1" applyFill="1" applyBorder="1" applyAlignment="1">
      <alignment horizontal="center" vertical="center" wrapText="1"/>
    </xf>
    <xf numFmtId="0" fontId="22" fillId="2" borderId="31" xfId="0" applyFont="1" applyFill="1" applyBorder="1" applyAlignment="1">
      <alignment vertical="center" wrapText="1"/>
    </xf>
    <xf numFmtId="0" fontId="22" fillId="2" borderId="38" xfId="0" applyFont="1" applyFill="1" applyBorder="1" applyAlignment="1">
      <alignment vertical="center" wrapText="1"/>
    </xf>
    <xf numFmtId="0" fontId="20" fillId="2" borderId="42" xfId="0" applyFont="1" applyFill="1" applyBorder="1" applyAlignment="1">
      <alignment vertical="center" wrapText="1"/>
    </xf>
    <xf numFmtId="0" fontId="17" fillId="10" borderId="18" xfId="0" applyFont="1" applyFill="1" applyBorder="1" applyAlignment="1">
      <alignment horizontal="right" vertical="center" wrapText="1"/>
    </xf>
    <xf numFmtId="0" fontId="22" fillId="10" borderId="18" xfId="0" applyFont="1" applyFill="1" applyBorder="1" applyAlignment="1">
      <alignment vertical="center" wrapText="1"/>
    </xf>
    <xf numFmtId="0" fontId="20" fillId="10" borderId="31" xfId="0" applyFont="1" applyFill="1" applyBorder="1" applyAlignment="1">
      <alignment vertical="center"/>
    </xf>
    <xf numFmtId="0" fontId="22" fillId="10" borderId="31" xfId="0" applyFont="1" applyFill="1" applyBorder="1" applyAlignment="1">
      <alignment vertical="center"/>
    </xf>
    <xf numFmtId="0" fontId="22" fillId="2" borderId="31" xfId="0" applyFont="1" applyFill="1" applyBorder="1" applyAlignment="1">
      <alignment vertical="center"/>
    </xf>
    <xf numFmtId="0" fontId="17" fillId="2" borderId="37" xfId="0" applyFont="1" applyFill="1" applyBorder="1" applyAlignment="1">
      <alignment horizontal="right" vertical="center" wrapText="1"/>
    </xf>
    <xf numFmtId="0" fontId="22" fillId="2" borderId="38" xfId="0" applyFont="1" applyFill="1" applyBorder="1" applyAlignment="1">
      <alignment vertical="center"/>
    </xf>
    <xf numFmtId="0" fontId="20" fillId="17" borderId="0" xfId="0" applyFont="1" applyFill="1"/>
    <xf numFmtId="0" fontId="17" fillId="12" borderId="18" xfId="0" applyFont="1" applyFill="1" applyBorder="1" applyAlignment="1">
      <alignment vertical="center" wrapText="1"/>
    </xf>
    <xf numFmtId="0" fontId="17" fillId="12" borderId="18" xfId="0" applyFont="1" applyFill="1" applyBorder="1" applyAlignment="1">
      <alignment horizontal="center" vertical="center" wrapText="1"/>
    </xf>
    <xf numFmtId="0" fontId="22" fillId="8" borderId="31" xfId="0" applyFont="1" applyFill="1" applyBorder="1" applyAlignment="1">
      <alignment vertical="center" wrapText="1"/>
    </xf>
    <xf numFmtId="0" fontId="17" fillId="10" borderId="39" xfId="0" applyFont="1" applyFill="1" applyBorder="1" applyAlignment="1">
      <alignment horizontal="center" vertical="center" wrapText="1"/>
    </xf>
    <xf numFmtId="0" fontId="22" fillId="10" borderId="40" xfId="0" applyFont="1" applyFill="1" applyBorder="1" applyAlignment="1">
      <alignment vertical="center"/>
    </xf>
    <xf numFmtId="0" fontId="17" fillId="12" borderId="31" xfId="0" applyFont="1" applyFill="1" applyBorder="1" applyAlignment="1">
      <alignment vertical="center" wrapText="1"/>
    </xf>
    <xf numFmtId="0" fontId="17" fillId="2" borderId="37" xfId="0" applyFont="1" applyFill="1" applyBorder="1" applyAlignment="1">
      <alignment horizontal="right" vertical="center"/>
    </xf>
    <xf numFmtId="0" fontId="19" fillId="14" borderId="49" xfId="0" applyFont="1" applyFill="1" applyBorder="1" applyAlignment="1">
      <alignment horizontal="center" vertical="center" wrapText="1"/>
    </xf>
    <xf numFmtId="0" fontId="19" fillId="14" borderId="51" xfId="0" applyFont="1" applyFill="1" applyBorder="1" applyAlignment="1">
      <alignment horizontal="center" vertical="center" wrapText="1"/>
    </xf>
    <xf numFmtId="0" fontId="17" fillId="2" borderId="39" xfId="0" applyFont="1" applyFill="1" applyBorder="1" applyAlignment="1">
      <alignment horizontal="right" vertical="center" wrapText="1"/>
    </xf>
    <xf numFmtId="0" fontId="22" fillId="2" borderId="39" xfId="0" applyFont="1" applyFill="1" applyBorder="1" applyAlignment="1">
      <alignment vertical="center" wrapText="1"/>
    </xf>
    <xf numFmtId="0" fontId="22" fillId="2" borderId="40" xfId="0" applyFont="1" applyFill="1" applyBorder="1" applyAlignment="1">
      <alignment vertical="center" wrapText="1"/>
    </xf>
    <xf numFmtId="0" fontId="52" fillId="2" borderId="31" xfId="1" applyFill="1" applyBorder="1" applyAlignment="1">
      <alignment vertical="center" wrapText="1"/>
    </xf>
    <xf numFmtId="0" fontId="52" fillId="2" borderId="38" xfId="1" applyFill="1" applyBorder="1" applyAlignment="1">
      <alignment vertical="center" wrapText="1"/>
    </xf>
    <xf numFmtId="0" fontId="22" fillId="12" borderId="18" xfId="0" applyFont="1" applyFill="1" applyBorder="1" applyAlignment="1">
      <alignment horizontal="justify" vertical="center" wrapText="1"/>
    </xf>
    <xf numFmtId="0" fontId="20" fillId="12" borderId="31" xfId="0" applyFont="1" applyFill="1" applyBorder="1" applyAlignment="1">
      <alignment vertical="center" wrapText="1"/>
    </xf>
    <xf numFmtId="0" fontId="22" fillId="12" borderId="18" xfId="0" applyFont="1" applyFill="1" applyBorder="1" applyAlignment="1">
      <alignment vertical="center" wrapText="1"/>
    </xf>
    <xf numFmtId="0" fontId="22" fillId="12" borderId="31" xfId="0" applyFont="1" applyFill="1" applyBorder="1" applyAlignment="1">
      <alignment vertical="center" wrapText="1"/>
    </xf>
    <xf numFmtId="0" fontId="22" fillId="12" borderId="37" xfId="0" applyFont="1" applyFill="1" applyBorder="1" applyAlignment="1">
      <alignment vertical="center" wrapText="1"/>
    </xf>
    <xf numFmtId="0" fontId="22" fillId="12" borderId="38" xfId="0" applyFont="1" applyFill="1" applyBorder="1" applyAlignment="1">
      <alignment vertical="center" wrapText="1"/>
    </xf>
    <xf numFmtId="0" fontId="17" fillId="12" borderId="18" xfId="0" applyFont="1" applyFill="1" applyBorder="1" applyAlignment="1">
      <alignment horizontal="right" vertical="center" wrapText="1"/>
    </xf>
    <xf numFmtId="0" fontId="20" fillId="12" borderId="31" xfId="0" applyFont="1" applyFill="1" applyBorder="1" applyAlignment="1">
      <alignment vertical="center"/>
    </xf>
    <xf numFmtId="0" fontId="22" fillId="12" borderId="31" xfId="0" applyFont="1" applyFill="1" applyBorder="1" applyAlignment="1">
      <alignment vertical="center"/>
    </xf>
    <xf numFmtId="0" fontId="17" fillId="12" borderId="37" xfId="0" applyFont="1" applyFill="1" applyBorder="1" applyAlignment="1">
      <alignment horizontal="right" vertical="center" wrapText="1"/>
    </xf>
    <xf numFmtId="0" fontId="22" fillId="12" borderId="37" xfId="0" applyFont="1" applyFill="1" applyBorder="1" applyAlignment="1">
      <alignment horizontal="justify" vertical="center" wrapText="1"/>
    </xf>
    <xf numFmtId="0" fontId="22" fillId="12" borderId="38" xfId="0" applyFont="1" applyFill="1" applyBorder="1" applyAlignment="1">
      <alignment vertical="center"/>
    </xf>
    <xf numFmtId="0" fontId="17" fillId="12" borderId="18" xfId="0" applyFont="1" applyFill="1" applyBorder="1" applyAlignment="1">
      <alignment horizontal="justify" vertical="center" wrapText="1"/>
    </xf>
    <xf numFmtId="0" fontId="17" fillId="12" borderId="16" xfId="0" applyFont="1" applyFill="1" applyBorder="1" applyAlignment="1">
      <alignment horizontal="right" vertical="center" wrapText="1"/>
    </xf>
    <xf numFmtId="0" fontId="17" fillId="12" borderId="16" xfId="0" applyFont="1" applyFill="1" applyBorder="1" applyAlignment="1">
      <alignment horizontal="center" vertical="center" wrapText="1"/>
    </xf>
    <xf numFmtId="0" fontId="17" fillId="12" borderId="16" xfId="0" applyFont="1" applyFill="1" applyBorder="1" applyAlignment="1">
      <alignment horizontal="justify" vertical="center" wrapText="1"/>
    </xf>
    <xf numFmtId="0" fontId="22" fillId="12" borderId="42" xfId="0" applyFont="1" applyFill="1" applyBorder="1" applyAlignment="1">
      <alignment vertical="center" wrapText="1"/>
    </xf>
    <xf numFmtId="0" fontId="17" fillId="12" borderId="18" xfId="0" applyFont="1" applyFill="1" applyBorder="1" applyAlignment="1">
      <alignment horizontal="right" vertical="center"/>
    </xf>
    <xf numFmtId="0" fontId="17" fillId="12" borderId="18" xfId="0" applyFont="1" applyFill="1" applyBorder="1" applyAlignment="1">
      <alignment vertical="center"/>
    </xf>
    <xf numFmtId="0" fontId="17" fillId="12" borderId="37" xfId="0" applyFont="1" applyFill="1" applyBorder="1" applyAlignment="1">
      <alignment horizontal="right" vertical="center"/>
    </xf>
    <xf numFmtId="0" fontId="17" fillId="12" borderId="37" xfId="0" applyFont="1" applyFill="1" applyBorder="1" applyAlignment="1">
      <alignment vertical="center"/>
    </xf>
    <xf numFmtId="9" fontId="5" fillId="0" borderId="7" xfId="4" applyFont="1" applyBorder="1" applyAlignment="1">
      <alignment horizontal="center" vertical="center" wrapText="1"/>
    </xf>
    <xf numFmtId="43" fontId="8" fillId="5" borderId="7" xfId="2" applyFont="1" applyFill="1" applyBorder="1" applyAlignment="1">
      <alignment vertical="center" wrapText="1"/>
    </xf>
    <xf numFmtId="43" fontId="7" fillId="5" borderId="7" xfId="2" applyFont="1" applyFill="1" applyBorder="1" applyAlignment="1">
      <alignment vertical="center" wrapText="1"/>
    </xf>
    <xf numFmtId="43" fontId="11" fillId="0" borderId="7" xfId="2" applyFont="1" applyBorder="1" applyAlignment="1">
      <alignment horizontal="justify" vertical="center" wrapText="1"/>
    </xf>
    <xf numFmtId="43" fontId="11" fillId="0" borderId="7" xfId="2" applyFont="1" applyBorder="1" applyAlignment="1">
      <alignment horizontal="center" vertical="center" wrapText="1"/>
    </xf>
    <xf numFmtId="9" fontId="11" fillId="0" borderId="7" xfId="4" applyFont="1" applyBorder="1" applyAlignment="1">
      <alignment horizontal="center" vertical="center" wrapText="1"/>
    </xf>
    <xf numFmtId="43" fontId="11" fillId="0" borderId="7" xfId="2" applyFont="1" applyFill="1" applyBorder="1" applyAlignment="1">
      <alignment horizontal="justify" vertical="center" wrapText="1"/>
    </xf>
    <xf numFmtId="43" fontId="11" fillId="0" borderId="7" xfId="2" applyFont="1" applyFill="1" applyBorder="1" applyAlignment="1">
      <alignment horizontal="center" vertical="center" wrapText="1"/>
    </xf>
    <xf numFmtId="0" fontId="11" fillId="7" borderId="3" xfId="0" applyFont="1" applyFill="1" applyBorder="1" applyAlignment="1">
      <alignment horizontal="justify" vertical="center" wrapText="1"/>
    </xf>
    <xf numFmtId="43" fontId="11" fillId="7" borderId="7" xfId="2" applyFont="1" applyFill="1" applyBorder="1" applyAlignment="1">
      <alignment horizontal="justify" vertical="center" wrapText="1"/>
    </xf>
    <xf numFmtId="0" fontId="17" fillId="0" borderId="39" xfId="0" applyFont="1" applyBorder="1" applyAlignment="1">
      <alignment horizontal="justify" vertical="center" wrapText="1"/>
    </xf>
    <xf numFmtId="43" fontId="22" fillId="0" borderId="39" xfId="2" applyFont="1" applyBorder="1" applyAlignment="1">
      <alignment horizontal="justify" vertical="center" wrapText="1"/>
    </xf>
    <xf numFmtId="0" fontId="22" fillId="0" borderId="18" xfId="0" applyFont="1" applyBorder="1" applyAlignment="1">
      <alignment horizontal="justify" vertical="center" wrapText="1"/>
    </xf>
    <xf numFmtId="43" fontId="22" fillId="0" borderId="18" xfId="2" applyFont="1" applyBorder="1" applyAlignment="1">
      <alignment horizontal="justify" vertical="center" wrapText="1"/>
    </xf>
    <xf numFmtId="0" fontId="17" fillId="0" borderId="37" xfId="0" applyFont="1" applyBorder="1" applyAlignment="1">
      <alignment horizontal="justify" vertical="center" wrapText="1"/>
    </xf>
    <xf numFmtId="0" fontId="22"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4" xfId="0" applyFont="1" applyBorder="1" applyAlignment="1">
      <alignment horizontal="justify" vertical="center" wrapText="1"/>
    </xf>
    <xf numFmtId="0" fontId="22" fillId="0" borderId="39" xfId="0" applyFont="1" applyBorder="1" applyAlignment="1">
      <alignment horizontal="justify" vertical="center" wrapText="1"/>
    </xf>
    <xf numFmtId="0" fontId="15" fillId="0" borderId="40" xfId="0" applyFont="1" applyBorder="1" applyAlignment="1">
      <alignment vertical="center"/>
    </xf>
    <xf numFmtId="0" fontId="22" fillId="0" borderId="31" xfId="0" applyFont="1" applyBorder="1" applyAlignment="1">
      <alignment horizontal="justify" vertical="center" wrapText="1"/>
    </xf>
    <xf numFmtId="43" fontId="22" fillId="0" borderId="37" xfId="2" applyFont="1" applyBorder="1" applyAlignment="1">
      <alignment horizontal="justify" vertical="center" wrapText="1"/>
    </xf>
    <xf numFmtId="0" fontId="22" fillId="0" borderId="38" xfId="0" applyFont="1" applyBorder="1" applyAlignment="1">
      <alignment horizontal="justify" vertical="center" wrapText="1"/>
    </xf>
    <xf numFmtId="9" fontId="2" fillId="0" borderId="7" xfId="2" applyNumberFormat="1" applyFont="1" applyBorder="1" applyAlignment="1">
      <alignment horizontal="center" vertical="center" wrapText="1"/>
    </xf>
    <xf numFmtId="0" fontId="35" fillId="0" borderId="2" xfId="0" applyFont="1" applyBorder="1" applyAlignment="1">
      <alignment horizontal="center" vertical="center" wrapText="1"/>
    </xf>
    <xf numFmtId="44" fontId="22" fillId="2" borderId="18" xfId="3" applyFont="1" applyFill="1" applyBorder="1" applyAlignment="1">
      <alignment vertical="center" wrapText="1"/>
    </xf>
    <xf numFmtId="44" fontId="5" fillId="0" borderId="7" xfId="3" applyFont="1" applyBorder="1" applyAlignment="1">
      <alignment vertical="center" wrapText="1"/>
    </xf>
    <xf numFmtId="44" fontId="8" fillId="5" borderId="7" xfId="3" applyFont="1" applyFill="1" applyBorder="1" applyAlignment="1">
      <alignment vertical="center" wrapText="1"/>
    </xf>
    <xf numFmtId="44" fontId="7" fillId="4" borderId="7" xfId="3" applyFont="1" applyFill="1" applyBorder="1" applyAlignment="1">
      <alignment vertical="center" wrapText="1"/>
    </xf>
    <xf numFmtId="44" fontId="22" fillId="0" borderId="39" xfId="3" applyFont="1" applyBorder="1" applyAlignment="1">
      <alignment horizontal="justify" vertical="center" wrapText="1"/>
    </xf>
    <xf numFmtId="44" fontId="22" fillId="0" borderId="18" xfId="3" applyFont="1" applyBorder="1" applyAlignment="1">
      <alignment horizontal="justify" vertical="center" wrapText="1"/>
    </xf>
    <xf numFmtId="44" fontId="17" fillId="0" borderId="37" xfId="3" applyFont="1" applyBorder="1" applyAlignment="1">
      <alignment horizontal="justify" vertical="center" wrapText="1"/>
    </xf>
    <xf numFmtId="44" fontId="22" fillId="0" borderId="16" xfId="3" applyFont="1" applyBorder="1" applyAlignment="1">
      <alignment horizontal="justify" vertical="center" wrapText="1"/>
    </xf>
    <xf numFmtId="44" fontId="17" fillId="0" borderId="14" xfId="3" applyFont="1" applyBorder="1" applyAlignment="1">
      <alignment horizontal="justify" vertical="center" wrapText="1"/>
    </xf>
    <xf numFmtId="44" fontId="20" fillId="2" borderId="39" xfId="3" applyFont="1" applyFill="1" applyBorder="1"/>
    <xf numFmtId="44" fontId="22" fillId="0" borderId="37" xfId="3" applyFont="1" applyBorder="1" applyAlignment="1">
      <alignment horizontal="justify" vertical="center" wrapText="1"/>
    </xf>
    <xf numFmtId="44" fontId="2" fillId="0" borderId="7" xfId="3" applyFont="1" applyBorder="1" applyAlignment="1">
      <alignment horizontal="justify" vertical="center" wrapText="1"/>
    </xf>
    <xf numFmtId="0" fontId="35" fillId="0" borderId="6" xfId="0" applyFont="1" applyBorder="1" applyAlignment="1">
      <alignment horizontal="justify" vertical="center" wrapText="1"/>
    </xf>
    <xf numFmtId="2" fontId="17" fillId="2" borderId="18" xfId="0" applyNumberFormat="1" applyFont="1" applyFill="1" applyBorder="1" applyAlignment="1">
      <alignment vertical="center"/>
    </xf>
    <xf numFmtId="0" fontId="17" fillId="8"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2" fontId="35" fillId="0" borderId="7" xfId="0" applyNumberFormat="1" applyFont="1" applyBorder="1" applyAlignment="1">
      <alignment horizontal="justify" vertical="center" wrapText="1"/>
    </xf>
    <xf numFmtId="0" fontId="35" fillId="0" borderId="1" xfId="0" applyFont="1" applyBorder="1" applyAlignment="1">
      <alignment vertical="center" wrapText="1"/>
    </xf>
    <xf numFmtId="0" fontId="49"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44" fontId="56" fillId="2" borderId="18" xfId="3" applyFont="1" applyFill="1" applyBorder="1" applyAlignment="1">
      <alignment vertical="center" wrapText="1"/>
    </xf>
    <xf numFmtId="0" fontId="20" fillId="2" borderId="0" xfId="0" applyFont="1" applyFill="1" applyAlignment="1">
      <alignment wrapText="1"/>
    </xf>
    <xf numFmtId="0" fontId="57" fillId="2" borderId="32" xfId="1" applyFont="1" applyFill="1" applyBorder="1" applyAlignment="1">
      <alignment horizontal="left" vertical="center" wrapText="1"/>
    </xf>
    <xf numFmtId="0" fontId="17" fillId="12" borderId="14" xfId="0" applyFont="1" applyFill="1" applyBorder="1" applyAlignment="1">
      <alignment horizontal="center" vertical="center" wrapText="1"/>
    </xf>
    <xf numFmtId="0" fontId="22" fillId="12" borderId="14" xfId="0" applyFont="1" applyFill="1" applyBorder="1" applyAlignment="1">
      <alignment horizontal="justify" vertical="center" wrapText="1"/>
    </xf>
    <xf numFmtId="0" fontId="20" fillId="12" borderId="58" xfId="0" applyFont="1" applyFill="1" applyBorder="1" applyAlignment="1">
      <alignment vertical="center" wrapText="1"/>
    </xf>
    <xf numFmtId="0" fontId="19" fillId="7" borderId="50" xfId="0" applyFont="1" applyFill="1" applyBorder="1" applyAlignment="1">
      <alignment horizontal="center" vertical="center" wrapText="1"/>
    </xf>
    <xf numFmtId="44" fontId="56" fillId="2" borderId="37" xfId="3" applyFont="1" applyFill="1" applyBorder="1" applyAlignment="1">
      <alignment vertical="center" wrapText="1"/>
    </xf>
    <xf numFmtId="0" fontId="57" fillId="2" borderId="31" xfId="1" applyFont="1" applyFill="1" applyBorder="1" applyAlignment="1">
      <alignment vertical="center" wrapText="1"/>
    </xf>
    <xf numFmtId="0" fontId="57" fillId="2" borderId="64" xfId="1" applyFont="1" applyFill="1" applyBorder="1" applyAlignment="1">
      <alignment vertical="center" wrapText="1"/>
    </xf>
    <xf numFmtId="0" fontId="22" fillId="2" borderId="65" xfId="0" applyFont="1" applyFill="1" applyBorder="1" applyAlignment="1">
      <alignment vertical="center" wrapText="1"/>
    </xf>
    <xf numFmtId="0" fontId="20" fillId="2" borderId="8" xfId="0" applyFont="1" applyFill="1" applyBorder="1" applyAlignment="1">
      <alignment wrapText="1"/>
    </xf>
    <xf numFmtId="0" fontId="57" fillId="2" borderId="54" xfId="1" applyFont="1" applyFill="1" applyBorder="1" applyAlignment="1">
      <alignment vertical="center" wrapText="1"/>
    </xf>
    <xf numFmtId="0" fontId="20" fillId="2" borderId="3" xfId="0" applyFont="1" applyFill="1" applyBorder="1" applyAlignment="1">
      <alignment wrapText="1"/>
    </xf>
    <xf numFmtId="0" fontId="57" fillId="0" borderId="6" xfId="1" applyFont="1" applyBorder="1" applyAlignment="1">
      <alignment horizontal="justify" vertical="center" wrapText="1"/>
    </xf>
    <xf numFmtId="0" fontId="39" fillId="5" borderId="3" xfId="0" applyFont="1" applyFill="1" applyBorder="1" applyAlignment="1">
      <alignment horizontal="center" vertical="center" wrapText="1"/>
    </xf>
    <xf numFmtId="0" fontId="63" fillId="4" borderId="2" xfId="0" applyFont="1" applyFill="1" applyBorder="1" applyAlignment="1">
      <alignment horizontal="left" vertical="center" wrapText="1"/>
    </xf>
    <xf numFmtId="0" fontId="63" fillId="4" borderId="3" xfId="0" applyFont="1" applyFill="1" applyBorder="1" applyAlignment="1">
      <alignment horizontal="left" vertical="center" wrapText="1"/>
    </xf>
    <xf numFmtId="0" fontId="63" fillId="4" borderId="7" xfId="0" applyFont="1" applyFill="1" applyBorder="1" applyAlignment="1">
      <alignment horizontal="left" vertical="center" wrapText="1" indent="5"/>
    </xf>
    <xf numFmtId="0" fontId="63" fillId="4" borderId="7" xfId="0" applyFont="1" applyFill="1" applyBorder="1" applyAlignment="1">
      <alignment horizontal="center" vertical="center" wrapText="1"/>
    </xf>
    <xf numFmtId="0" fontId="64" fillId="0" borderId="66" xfId="0" applyFont="1" applyBorder="1" applyAlignment="1">
      <alignment horizontal="center" vertical="center" wrapText="1"/>
    </xf>
    <xf numFmtId="0" fontId="65" fillId="5" borderId="7" xfId="0" applyFont="1" applyFill="1" applyBorder="1" applyAlignment="1">
      <alignment horizontal="center" vertical="center" wrapText="1"/>
    </xf>
    <xf numFmtId="0" fontId="17" fillId="10" borderId="31" xfId="0" applyFont="1" applyFill="1" applyBorder="1" applyAlignment="1">
      <alignment horizontal="right" vertical="center"/>
    </xf>
    <xf numFmtId="0" fontId="17" fillId="8" borderId="18" xfId="0" applyFont="1" applyFill="1" applyBorder="1" applyAlignment="1">
      <alignment horizontal="left" vertical="center" wrapText="1"/>
    </xf>
    <xf numFmtId="0" fontId="22" fillId="2" borderId="18" xfId="0" applyFont="1" applyFill="1" applyBorder="1" applyAlignment="1">
      <alignment horizontal="justify" vertical="center" wrapText="1"/>
    </xf>
    <xf numFmtId="0" fontId="22" fillId="2" borderId="31" xfId="0" applyFont="1" applyFill="1" applyBorder="1" applyAlignment="1">
      <alignment horizontal="justify" vertical="center" wrapText="1"/>
    </xf>
    <xf numFmtId="164" fontId="22" fillId="2" borderId="18" xfId="4" applyNumberFormat="1" applyFont="1" applyFill="1" applyBorder="1" applyAlignment="1">
      <alignment vertical="center" wrapText="1"/>
    </xf>
    <xf numFmtId="0" fontId="55" fillId="8" borderId="18" xfId="0" applyFont="1" applyFill="1" applyBorder="1" applyAlignment="1">
      <alignment horizontal="center" vertical="center" wrapText="1"/>
    </xf>
    <xf numFmtId="0" fontId="52" fillId="2" borderId="31" xfId="1" applyFill="1" applyBorder="1" applyAlignment="1">
      <alignment horizontal="left" vertical="center" wrapText="1"/>
    </xf>
    <xf numFmtId="0" fontId="50" fillId="2" borderId="0" xfId="0" applyFont="1" applyFill="1"/>
    <xf numFmtId="0" fontId="9" fillId="9" borderId="4" xfId="0" applyFont="1" applyFill="1" applyBorder="1" applyAlignment="1">
      <alignment horizontal="center" vertical="center" wrapText="1"/>
    </xf>
    <xf numFmtId="0" fontId="49" fillId="0" borderId="6" xfId="0" applyFont="1" applyBorder="1" applyAlignment="1">
      <alignment horizontal="justify" vertical="center" wrapText="1"/>
    </xf>
    <xf numFmtId="0" fontId="49" fillId="0" borderId="3" xfId="0" applyFont="1" applyBorder="1" applyAlignment="1">
      <alignment horizontal="justify" vertical="center" wrapText="1"/>
    </xf>
    <xf numFmtId="0" fontId="49" fillId="0" borderId="9" xfId="0" applyFont="1" applyBorder="1" applyAlignment="1">
      <alignment horizontal="justify" vertical="center" wrapText="1"/>
    </xf>
    <xf numFmtId="0" fontId="49" fillId="0" borderId="54" xfId="0" applyFont="1" applyBorder="1" applyAlignment="1">
      <alignment vertical="center" wrapText="1"/>
    </xf>
    <xf numFmtId="0" fontId="47" fillId="8" borderId="1" xfId="0" applyFont="1" applyFill="1" applyBorder="1" applyAlignment="1">
      <alignment horizontal="center" vertical="center" wrapText="1"/>
    </xf>
    <xf numFmtId="0" fontId="49" fillId="0" borderId="3" xfId="0" applyFont="1" applyBorder="1" applyAlignment="1">
      <alignment horizontal="center" vertical="center" wrapText="1"/>
    </xf>
    <xf numFmtId="0" fontId="67" fillId="0" borderId="54" xfId="1" applyFont="1" applyBorder="1" applyAlignment="1">
      <alignment vertical="center" wrapText="1"/>
    </xf>
    <xf numFmtId="0" fontId="47" fillId="8" borderId="3" xfId="0" applyFont="1" applyFill="1" applyBorder="1" applyAlignment="1">
      <alignment horizontal="center" vertical="center" wrapText="1"/>
    </xf>
    <xf numFmtId="0" fontId="67" fillId="0" borderId="7" xfId="1" applyFont="1" applyBorder="1" applyAlignment="1">
      <alignment horizontal="justify" vertical="center" wrapText="1"/>
    </xf>
    <xf numFmtId="0" fontId="50" fillId="16" borderId="0" xfId="0" applyFont="1" applyFill="1"/>
    <xf numFmtId="0" fontId="49" fillId="0" borderId="13" xfId="0" applyFont="1" applyBorder="1" applyAlignment="1">
      <alignment horizontal="justify" vertical="center" wrapText="1"/>
    </xf>
    <xf numFmtId="0" fontId="49" fillId="0" borderId="8" xfId="0" applyFont="1" applyBorder="1" applyAlignment="1">
      <alignment horizontal="justify" vertical="center" wrapText="1"/>
    </xf>
    <xf numFmtId="0" fontId="49" fillId="0" borderId="18" xfId="0" applyFont="1" applyBorder="1" applyAlignment="1">
      <alignment horizontal="justify" vertical="center" wrapText="1"/>
    </xf>
    <xf numFmtId="0" fontId="52" fillId="0" borderId="18" xfId="1" applyBorder="1" applyAlignment="1">
      <alignment horizontal="justify" vertical="center" wrapText="1"/>
    </xf>
    <xf numFmtId="0" fontId="49" fillId="0" borderId="6" xfId="0" applyFont="1" applyBorder="1" applyAlignment="1">
      <alignment horizontal="left" vertical="center" wrapText="1"/>
    </xf>
    <xf numFmtId="0" fontId="49" fillId="0" borderId="18" xfId="0" applyFont="1" applyBorder="1" applyAlignment="1">
      <alignment vertical="center" wrapText="1"/>
    </xf>
    <xf numFmtId="0" fontId="22" fillId="2" borderId="18" xfId="0" applyFont="1" applyFill="1" applyBorder="1" applyAlignment="1">
      <alignment horizontal="left" vertical="center"/>
    </xf>
    <xf numFmtId="0" fontId="22" fillId="2" borderId="18" xfId="0" applyFont="1" applyFill="1" applyBorder="1" applyAlignment="1">
      <alignment horizontal="center" vertical="center"/>
    </xf>
    <xf numFmtId="0" fontId="22" fillId="2" borderId="37" xfId="0" applyFont="1" applyFill="1" applyBorder="1" applyAlignment="1">
      <alignment horizontal="center" vertical="center"/>
    </xf>
    <xf numFmtId="44" fontId="17" fillId="0" borderId="39" xfId="3" applyFont="1" applyBorder="1" applyAlignment="1">
      <alignment horizontal="justify" vertical="center" wrapText="1"/>
    </xf>
    <xf numFmtId="0" fontId="58" fillId="0" borderId="39" xfId="0" applyFont="1" applyBorder="1" applyAlignment="1">
      <alignment horizontal="justify" vertical="center" wrapText="1"/>
    </xf>
    <xf numFmtId="0" fontId="59" fillId="0" borderId="40"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8" xfId="0" applyFont="1" applyBorder="1" applyAlignment="1">
      <alignment horizontal="justify" vertical="center" wrapText="1"/>
    </xf>
    <xf numFmtId="0" fontId="64" fillId="2" borderId="66" xfId="0" applyFont="1" applyFill="1" applyBorder="1" applyAlignment="1">
      <alignment horizontal="center" vertical="center" wrapText="1"/>
    </xf>
    <xf numFmtId="0" fontId="68" fillId="2" borderId="7" xfId="0" applyFont="1" applyFill="1" applyBorder="1" applyAlignment="1">
      <alignment horizontal="center" vertical="center" wrapText="1"/>
    </xf>
    <xf numFmtId="44" fontId="69" fillId="2" borderId="31" xfId="3" applyFont="1" applyFill="1" applyBorder="1" applyAlignment="1">
      <alignment vertical="center" wrapText="1"/>
    </xf>
    <xf numFmtId="44" fontId="69" fillId="2" borderId="18" xfId="3" applyFont="1" applyFill="1" applyBorder="1" applyAlignment="1">
      <alignment vertical="center" wrapText="1"/>
    </xf>
    <xf numFmtId="44" fontId="56" fillId="2" borderId="18" xfId="3" applyFont="1" applyFill="1" applyBorder="1" applyAlignment="1">
      <alignment vertical="center"/>
    </xf>
    <xf numFmtId="44" fontId="69" fillId="2" borderId="18" xfId="3" applyFont="1" applyFill="1" applyBorder="1" applyAlignment="1">
      <alignment vertical="center"/>
    </xf>
    <xf numFmtId="0" fontId="52" fillId="2" borderId="18" xfId="1" applyFill="1" applyBorder="1" applyAlignment="1">
      <alignment vertical="center" wrapText="1"/>
    </xf>
    <xf numFmtId="0" fontId="52" fillId="2" borderId="37" xfId="1" applyFill="1" applyBorder="1" applyAlignment="1">
      <alignment vertical="center" wrapText="1"/>
    </xf>
    <xf numFmtId="0" fontId="17" fillId="12" borderId="19"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17" fillId="12" borderId="32" xfId="0" applyFont="1" applyFill="1" applyBorder="1" applyAlignment="1">
      <alignment horizontal="center" vertical="center" wrapText="1"/>
    </xf>
    <xf numFmtId="0" fontId="38" fillId="12" borderId="18" xfId="0" applyFont="1" applyFill="1" applyBorder="1" applyAlignment="1">
      <alignment horizontal="center" vertical="center" wrapText="1"/>
    </xf>
    <xf numFmtId="0" fontId="38" fillId="12" borderId="37" xfId="0" applyFont="1" applyFill="1" applyBorder="1" applyAlignment="1">
      <alignment horizontal="center" vertical="center" wrapText="1"/>
    </xf>
    <xf numFmtId="0" fontId="34" fillId="10" borderId="18" xfId="0" applyFont="1" applyFill="1" applyBorder="1" applyAlignment="1">
      <alignment horizontal="center" vertical="center" wrapText="1"/>
    </xf>
    <xf numFmtId="0" fontId="17" fillId="0" borderId="0" xfId="0" applyFont="1" applyAlignment="1">
      <alignment horizontal="center" vertical="center"/>
    </xf>
    <xf numFmtId="0" fontId="19" fillId="15" borderId="29"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5"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9" fillId="14" borderId="46" xfId="0" applyFont="1" applyFill="1" applyBorder="1" applyAlignment="1">
      <alignment horizontal="center" vertical="center" wrapText="1"/>
    </xf>
    <xf numFmtId="0" fontId="19" fillId="14" borderId="47" xfId="0" applyFont="1" applyFill="1" applyBorder="1" applyAlignment="1">
      <alignment horizontal="center" vertical="center" wrapText="1"/>
    </xf>
    <xf numFmtId="0" fontId="19" fillId="14" borderId="56" xfId="0" applyFont="1" applyFill="1" applyBorder="1" applyAlignment="1">
      <alignment horizontal="center" vertical="center" wrapText="1"/>
    </xf>
    <xf numFmtId="0" fontId="19" fillId="14" borderId="48" xfId="0" applyFont="1" applyFill="1" applyBorder="1" applyAlignment="1">
      <alignment horizontal="center" vertical="center" wrapText="1"/>
    </xf>
    <xf numFmtId="0" fontId="19" fillId="15" borderId="60" xfId="0" applyFont="1" applyFill="1" applyBorder="1" applyAlignment="1">
      <alignment horizontal="justify" vertical="center" wrapText="1"/>
    </xf>
    <xf numFmtId="0" fontId="19" fillId="15" borderId="61" xfId="0" applyFont="1" applyFill="1" applyBorder="1" applyAlignment="1">
      <alignment horizontal="justify" vertical="center" wrapText="1"/>
    </xf>
    <xf numFmtId="0" fontId="19" fillId="15" borderId="62" xfId="0" applyFont="1" applyFill="1" applyBorder="1" applyAlignment="1">
      <alignment horizontal="justify" vertical="center" wrapText="1"/>
    </xf>
    <xf numFmtId="0" fontId="32" fillId="14" borderId="18" xfId="0" applyFont="1" applyFill="1" applyBorder="1" applyAlignment="1">
      <alignment horizontal="center" vertical="center"/>
    </xf>
    <xf numFmtId="0" fontId="32" fillId="5" borderId="18"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19" fillId="14" borderId="28" xfId="0" applyFont="1" applyFill="1" applyBorder="1" applyAlignment="1">
      <alignment horizontal="center" vertical="center" wrapText="1"/>
    </xf>
    <xf numFmtId="0" fontId="19" fillId="14" borderId="30" xfId="0" applyFont="1" applyFill="1" applyBorder="1" applyAlignment="1">
      <alignment horizontal="center" vertical="center" wrapText="1"/>
    </xf>
    <xf numFmtId="0" fontId="19" fillId="14" borderId="33" xfId="0" applyFont="1" applyFill="1" applyBorder="1" applyAlignment="1">
      <alignment horizontal="center" vertical="center" wrapText="1"/>
    </xf>
    <xf numFmtId="0" fontId="22" fillId="2" borderId="19"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22" fillId="2" borderId="19" xfId="0" applyFont="1" applyFill="1" applyBorder="1" applyAlignment="1">
      <alignment horizontal="right" vertical="center" wrapText="1"/>
    </xf>
    <xf numFmtId="0" fontId="22" fillId="2" borderId="20" xfId="0" applyFont="1" applyFill="1" applyBorder="1" applyAlignment="1">
      <alignment horizontal="right" vertical="center" wrapText="1"/>
    </xf>
    <xf numFmtId="0" fontId="22" fillId="2" borderId="21" xfId="0" applyFont="1" applyFill="1" applyBorder="1" applyAlignment="1">
      <alignment horizontal="right" vertical="center" wrapText="1"/>
    </xf>
    <xf numFmtId="0" fontId="22" fillId="12" borderId="19" xfId="0" applyFont="1" applyFill="1" applyBorder="1" applyAlignment="1">
      <alignment horizontal="right" vertical="center" wrapText="1"/>
    </xf>
    <xf numFmtId="0" fontId="22" fillId="12" borderId="20" xfId="0" applyFont="1" applyFill="1" applyBorder="1" applyAlignment="1">
      <alignment horizontal="right" vertical="center" wrapText="1"/>
    </xf>
    <xf numFmtId="0" fontId="22" fillId="12" borderId="21" xfId="0" applyFont="1" applyFill="1" applyBorder="1" applyAlignment="1">
      <alignment horizontal="right" vertical="center" wrapText="1"/>
    </xf>
    <xf numFmtId="0" fontId="22" fillId="12" borderId="34" xfId="0" applyFont="1" applyFill="1" applyBorder="1" applyAlignment="1">
      <alignment horizontal="right" vertical="center" wrapText="1"/>
    </xf>
    <xf numFmtId="0" fontId="22" fillId="12" borderId="35" xfId="0" applyFont="1" applyFill="1" applyBorder="1" applyAlignment="1">
      <alignment horizontal="right" vertical="center" wrapText="1"/>
    </xf>
    <xf numFmtId="0" fontId="22" fillId="12" borderId="36" xfId="0" applyFont="1" applyFill="1" applyBorder="1" applyAlignment="1">
      <alignment horizontal="right" vertical="center" wrapText="1"/>
    </xf>
    <xf numFmtId="0" fontId="22" fillId="2" borderId="58" xfId="0" applyFont="1" applyFill="1" applyBorder="1" applyAlignment="1">
      <alignment horizontal="justify" vertical="center" wrapText="1"/>
    </xf>
    <xf numFmtId="0" fontId="22" fillId="2" borderId="42" xfId="0" applyFont="1" applyFill="1" applyBorder="1" applyAlignment="1">
      <alignment horizontal="justify" vertical="center" wrapText="1"/>
    </xf>
    <xf numFmtId="0" fontId="22" fillId="8" borderId="19"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32" xfId="0" applyFont="1" applyFill="1" applyBorder="1" applyAlignment="1">
      <alignment horizontal="left" vertical="center" wrapText="1"/>
    </xf>
    <xf numFmtId="0" fontId="19" fillId="15" borderId="22" xfId="0"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41" xfId="0" applyFont="1" applyFill="1" applyBorder="1" applyAlignment="1">
      <alignment horizontal="center" vertical="center" wrapText="1"/>
    </xf>
    <xf numFmtId="0" fontId="19" fillId="7" borderId="49"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19" fillId="7" borderId="62" xfId="0" applyFont="1" applyFill="1" applyBorder="1" applyAlignment="1">
      <alignment horizontal="center" vertical="center" wrapText="1"/>
    </xf>
    <xf numFmtId="0" fontId="17" fillId="12" borderId="25" xfId="0" applyFont="1" applyFill="1" applyBorder="1" applyAlignment="1">
      <alignment horizontal="center" vertical="center" wrapText="1"/>
    </xf>
    <xf numFmtId="0" fontId="17" fillId="12" borderId="26" xfId="0" applyFont="1" applyFill="1" applyBorder="1" applyAlignment="1">
      <alignment horizontal="center" vertical="center" wrapText="1"/>
    </xf>
    <xf numFmtId="0" fontId="17" fillId="12" borderId="63"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10" borderId="3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55" fillId="2" borderId="22" xfId="0" applyFont="1" applyFill="1" applyBorder="1" applyAlignment="1">
      <alignment horizontal="center" vertical="center" wrapText="1"/>
    </xf>
    <xf numFmtId="0" fontId="55" fillId="2" borderId="5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20" fillId="8" borderId="14"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55" fillId="2" borderId="25" xfId="0" applyFont="1" applyFill="1" applyBorder="1" applyAlignment="1">
      <alignment horizontal="center" vertical="center" wrapText="1"/>
    </xf>
    <xf numFmtId="0" fontId="17" fillId="12" borderId="22" xfId="0" applyFont="1" applyFill="1" applyBorder="1" applyAlignment="1">
      <alignment horizontal="center" vertical="center" wrapText="1"/>
    </xf>
    <xf numFmtId="0" fontId="17" fillId="12" borderId="23" xfId="0" applyFont="1" applyFill="1" applyBorder="1" applyAlignment="1">
      <alignment horizontal="center" vertical="center" wrapText="1"/>
    </xf>
    <xf numFmtId="0" fontId="17" fillId="12" borderId="41"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44"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4" fillId="2" borderId="26"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20" fillId="8" borderId="14" xfId="0" applyFont="1" applyFill="1" applyBorder="1" applyAlignment="1">
      <alignment horizontal="center"/>
    </xf>
    <xf numFmtId="0" fontId="20" fillId="8" borderId="16" xfId="0" applyFont="1" applyFill="1" applyBorder="1" applyAlignment="1">
      <alignment horizontal="center"/>
    </xf>
    <xf numFmtId="0" fontId="57" fillId="2" borderId="58" xfId="1" applyFont="1" applyFill="1" applyBorder="1" applyAlignment="1">
      <alignment horizontal="left" vertical="center" wrapText="1"/>
    </xf>
    <xf numFmtId="0" fontId="57" fillId="2" borderId="42" xfId="1" applyFont="1" applyFill="1" applyBorder="1" applyAlignment="1">
      <alignment horizontal="left" vertical="center" wrapText="1"/>
    </xf>
    <xf numFmtId="0" fontId="36" fillId="13" borderId="39" xfId="0" applyFont="1" applyFill="1" applyBorder="1" applyAlignment="1">
      <alignment horizontal="center" vertical="center" wrapText="1"/>
    </xf>
    <xf numFmtId="0" fontId="36" fillId="13" borderId="40"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38" xfId="0" applyFont="1" applyFill="1" applyBorder="1" applyAlignment="1">
      <alignment horizontal="center" vertical="center" wrapText="1"/>
    </xf>
    <xf numFmtId="0" fontId="19" fillId="14" borderId="49" xfId="0" applyFont="1" applyFill="1" applyBorder="1" applyAlignment="1">
      <alignment horizontal="center" vertical="center" wrapText="1"/>
    </xf>
    <xf numFmtId="0" fontId="19" fillId="14" borderId="50" xfId="0" applyFont="1" applyFill="1" applyBorder="1" applyAlignment="1">
      <alignment horizontal="center" vertical="center" wrapText="1"/>
    </xf>
    <xf numFmtId="0" fontId="19" fillId="14" borderId="51"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52"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17" fillId="12" borderId="18" xfId="0" applyFont="1" applyFill="1" applyBorder="1" applyAlignment="1">
      <alignment horizontal="left" vertical="center"/>
    </xf>
    <xf numFmtId="0" fontId="17" fillId="12" borderId="31" xfId="0" applyFont="1" applyFill="1" applyBorder="1" applyAlignment="1">
      <alignment horizontal="left" vertical="center"/>
    </xf>
    <xf numFmtId="0" fontId="22" fillId="8" borderId="39" xfId="0" applyFont="1" applyFill="1" applyBorder="1" applyAlignment="1">
      <alignment horizontal="justify" vertical="center" wrapText="1"/>
    </xf>
    <xf numFmtId="0" fontId="22" fillId="8" borderId="40" xfId="0" applyFont="1" applyFill="1" applyBorder="1" applyAlignment="1">
      <alignment horizontal="justify" vertical="center" wrapText="1"/>
    </xf>
    <xf numFmtId="0" fontId="34" fillId="2" borderId="37"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12" borderId="19" xfId="0" applyFont="1" applyFill="1" applyBorder="1" applyAlignment="1">
      <alignment horizontal="right" vertical="center" wrapText="1"/>
    </xf>
    <xf numFmtId="0" fontId="17" fillId="12" borderId="20" xfId="0" applyFont="1" applyFill="1" applyBorder="1" applyAlignment="1">
      <alignment horizontal="right" vertical="center" wrapText="1"/>
    </xf>
    <xf numFmtId="0" fontId="17" fillId="12" borderId="21" xfId="0" applyFont="1" applyFill="1" applyBorder="1" applyAlignment="1">
      <alignment horizontal="right" vertical="center" wrapText="1"/>
    </xf>
    <xf numFmtId="0" fontId="17" fillId="2" borderId="50" xfId="0" applyFont="1" applyFill="1" applyBorder="1" applyAlignment="1">
      <alignment horizontal="right" vertical="center" wrapText="1"/>
    </xf>
    <xf numFmtId="0" fontId="17" fillId="2" borderId="20" xfId="0" applyFont="1" applyFill="1" applyBorder="1" applyAlignment="1">
      <alignment horizontal="right" vertical="center" wrapText="1"/>
    </xf>
    <xf numFmtId="0" fontId="17" fillId="2" borderId="21" xfId="0" applyFont="1" applyFill="1" applyBorder="1" applyAlignment="1">
      <alignment horizontal="right" vertical="center" wrapText="1"/>
    </xf>
    <xf numFmtId="0" fontId="34" fillId="10" borderId="39" xfId="0" applyFont="1" applyFill="1" applyBorder="1" applyAlignment="1">
      <alignment horizontal="center" vertical="center" wrapText="1"/>
    </xf>
    <xf numFmtId="0" fontId="52" fillId="2" borderId="58" xfId="1" applyFill="1" applyBorder="1" applyAlignment="1">
      <alignment horizontal="left" vertical="center" wrapText="1"/>
    </xf>
    <xf numFmtId="0" fontId="52" fillId="2" borderId="59" xfId="1" applyFill="1" applyBorder="1" applyAlignment="1">
      <alignment horizontal="left" vertical="center" wrapText="1"/>
    </xf>
    <xf numFmtId="0" fontId="52" fillId="2" borderId="42" xfId="1" applyFill="1" applyBorder="1" applyAlignment="1">
      <alignment horizontal="left" vertical="center" wrapText="1"/>
    </xf>
    <xf numFmtId="0" fontId="22" fillId="2" borderId="59" xfId="0" applyFont="1" applyFill="1" applyBorder="1" applyAlignment="1">
      <alignment horizontal="left" vertical="center" wrapText="1"/>
    </xf>
    <xf numFmtId="0" fontId="22" fillId="2" borderId="42" xfId="0" applyFont="1" applyFill="1" applyBorder="1" applyAlignment="1">
      <alignment horizontal="left" vertical="center" wrapText="1"/>
    </xf>
    <xf numFmtId="0" fontId="17" fillId="10" borderId="18" xfId="0" applyFont="1" applyFill="1" applyBorder="1" applyAlignment="1">
      <alignment horizontal="left" vertical="center"/>
    </xf>
    <xf numFmtId="0" fontId="17" fillId="10" borderId="31" xfId="0" applyFont="1" applyFill="1" applyBorder="1" applyAlignment="1">
      <alignment horizontal="left" vertical="center"/>
    </xf>
    <xf numFmtId="0" fontId="34" fillId="12" borderId="37" xfId="0" applyFont="1" applyFill="1" applyBorder="1" applyAlignment="1">
      <alignment horizontal="center" vertical="center" wrapText="1"/>
    </xf>
    <xf numFmtId="0" fontId="22" fillId="2" borderId="22"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3"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52"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57" fillId="2" borderId="59" xfId="1" applyFont="1" applyFill="1" applyBorder="1" applyAlignment="1">
      <alignment horizontal="left" vertical="center" wrapText="1"/>
    </xf>
    <xf numFmtId="0" fontId="22" fillId="2" borderId="32" xfId="0" applyFont="1" applyFill="1" applyBorder="1" applyAlignment="1">
      <alignment horizontal="left" vertical="center" wrapText="1"/>
    </xf>
    <xf numFmtId="0" fontId="17" fillId="2" borderId="51" xfId="0" applyFont="1" applyFill="1" applyBorder="1" applyAlignment="1">
      <alignment horizontal="right" vertical="center" wrapText="1"/>
    </xf>
    <xf numFmtId="0" fontId="17" fillId="2" borderId="35" xfId="0" applyFont="1" applyFill="1" applyBorder="1" applyAlignment="1">
      <alignment horizontal="right" vertical="center" wrapText="1"/>
    </xf>
    <xf numFmtId="0" fontId="17" fillId="2" borderId="36" xfId="0" applyFont="1" applyFill="1" applyBorder="1" applyAlignment="1">
      <alignment horizontal="right" vertical="center" wrapText="1"/>
    </xf>
    <xf numFmtId="0" fontId="17" fillId="2" borderId="15"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20" fillId="8" borderId="15" xfId="0" applyFont="1" applyFill="1" applyBorder="1" applyAlignment="1">
      <alignment horizontal="center"/>
    </xf>
    <xf numFmtId="0" fontId="2" fillId="2" borderId="0" xfId="0" applyFont="1" applyFill="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2" xfId="0" applyFont="1" applyFill="1" applyBorder="1" applyAlignment="1">
      <alignment horizontal="justify" vertical="center"/>
    </xf>
    <xf numFmtId="0" fontId="9" fillId="4" borderId="3" xfId="0" applyFont="1" applyFill="1" applyBorder="1" applyAlignment="1">
      <alignment horizontal="justify" vertical="center"/>
    </xf>
    <xf numFmtId="0" fontId="9" fillId="6" borderId="2"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4"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4" xfId="0" applyFont="1" applyFill="1" applyBorder="1" applyAlignment="1">
      <alignment horizontal="center" vertical="center"/>
    </xf>
    <xf numFmtId="0" fontId="0" fillId="2" borderId="17" xfId="0" applyFill="1" applyBorder="1" applyAlignment="1">
      <alignment horizontal="left" vertical="center" wrapText="1"/>
    </xf>
    <xf numFmtId="0" fontId="0" fillId="2" borderId="0" xfId="0" applyFill="1" applyAlignment="1">
      <alignment horizontal="left" vertical="center" wrapText="1"/>
    </xf>
    <xf numFmtId="0" fontId="61" fillId="2" borderId="0" xfId="0" applyFont="1" applyFill="1" applyAlignment="1">
      <alignment horizontal="center" vertical="center" wrapText="1"/>
    </xf>
    <xf numFmtId="0" fontId="63" fillId="5" borderId="11" xfId="0" applyFont="1" applyFill="1" applyBorder="1" applyAlignment="1">
      <alignment horizontal="center" vertical="center" wrapText="1"/>
    </xf>
    <xf numFmtId="0" fontId="63" fillId="5" borderId="4" xfId="0" applyFont="1" applyFill="1" applyBorder="1" applyAlignment="1">
      <alignment horizontal="center" vertical="center" wrapText="1"/>
    </xf>
    <xf numFmtId="0" fontId="63" fillId="4" borderId="2" xfId="0" applyFont="1" applyFill="1" applyBorder="1" applyAlignment="1">
      <alignment horizontal="center" vertical="center" wrapText="1"/>
    </xf>
    <xf numFmtId="0" fontId="63" fillId="4" borderId="3" xfId="0" applyFont="1" applyFill="1" applyBorder="1" applyAlignment="1">
      <alignment horizontal="center" vertical="center" wrapText="1"/>
    </xf>
    <xf numFmtId="0" fontId="64" fillId="0" borderId="67"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69" xfId="0" applyFont="1" applyBorder="1" applyAlignment="1">
      <alignment horizontal="center" vertical="center" wrapText="1"/>
    </xf>
    <xf numFmtId="0" fontId="64" fillId="2" borderId="67" xfId="0" applyFont="1" applyFill="1" applyBorder="1" applyAlignment="1">
      <alignment horizontal="center" vertical="center" wrapText="1"/>
    </xf>
    <xf numFmtId="0" fontId="64" fillId="2" borderId="68" xfId="0" applyFont="1" applyFill="1" applyBorder="1" applyAlignment="1">
      <alignment horizontal="center" vertical="center" wrapText="1"/>
    </xf>
    <xf numFmtId="0" fontId="64" fillId="2" borderId="69"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Alignment="1">
      <alignment horizontal="center" vertical="center" wrapText="1"/>
    </xf>
    <xf numFmtId="0" fontId="17" fillId="2" borderId="0" xfId="0" applyFont="1" applyFill="1" applyAlignment="1">
      <alignment horizontal="center" vertical="center"/>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7" fillId="3" borderId="10" xfId="0" applyFont="1" applyFill="1" applyBorder="1" applyAlignment="1">
      <alignment horizontal="justify" vertical="center" wrapText="1"/>
    </xf>
    <xf numFmtId="0" fontId="17" fillId="3" borderId="56" xfId="0" applyFont="1" applyFill="1" applyBorder="1" applyAlignment="1">
      <alignment horizontal="justify" vertical="center" wrapText="1"/>
    </xf>
    <xf numFmtId="0" fontId="17" fillId="3" borderId="9" xfId="0" applyFont="1" applyFill="1" applyBorder="1" applyAlignment="1">
      <alignment horizontal="justify" vertical="center" wrapText="1"/>
    </xf>
    <xf numFmtId="9" fontId="22" fillId="0" borderId="55" xfId="4" applyFont="1" applyBorder="1" applyAlignment="1">
      <alignment horizontal="center" vertical="center"/>
    </xf>
    <xf numFmtId="9" fontId="22" fillId="0" borderId="15" xfId="4" applyFont="1" applyBorder="1" applyAlignment="1">
      <alignment horizontal="center" vertical="center"/>
    </xf>
    <xf numFmtId="9" fontId="22" fillId="0" borderId="57" xfId="4" applyFont="1" applyBorder="1" applyAlignment="1">
      <alignment horizontal="center" vertical="center"/>
    </xf>
    <xf numFmtId="0" fontId="22" fillId="0" borderId="5" xfId="0" applyFont="1" applyBorder="1" applyAlignment="1">
      <alignment horizontal="left" vertical="center" wrapText="1"/>
    </xf>
    <xf numFmtId="0" fontId="22" fillId="0" borderId="13" xfId="0" applyFont="1" applyBorder="1" applyAlignment="1">
      <alignment horizontal="left" vertical="center" wrapText="1"/>
    </xf>
    <xf numFmtId="0" fontId="22" fillId="0" borderId="7" xfId="0" applyFont="1" applyBorder="1" applyAlignment="1">
      <alignment horizontal="left" vertical="center" wrapText="1"/>
    </xf>
    <xf numFmtId="0" fontId="22" fillId="0" borderId="42" xfId="0" applyFont="1" applyBorder="1" applyAlignment="1">
      <alignment horizontal="left" vertical="center" wrapText="1"/>
    </xf>
    <xf numFmtId="0" fontId="22" fillId="0" borderId="31" xfId="0" applyFont="1" applyBorder="1" applyAlignment="1">
      <alignment horizontal="left" vertical="center" wrapText="1"/>
    </xf>
    <xf numFmtId="0" fontId="22" fillId="0" borderId="38" xfId="0" applyFont="1" applyBorder="1" applyAlignment="1">
      <alignment horizontal="left" vertical="center" wrapText="1"/>
    </xf>
    <xf numFmtId="43" fontId="17" fillId="3" borderId="10" xfId="2" applyFont="1" applyFill="1" applyBorder="1" applyAlignment="1">
      <alignment horizontal="left" vertical="center"/>
    </xf>
    <xf numFmtId="43" fontId="17" fillId="3" borderId="56" xfId="2" applyFont="1" applyFill="1" applyBorder="1" applyAlignment="1">
      <alignment horizontal="left" vertical="center"/>
    </xf>
    <xf numFmtId="0" fontId="22" fillId="0" borderId="40" xfId="0" applyFont="1" applyBorder="1" applyAlignment="1">
      <alignment horizontal="left" vertical="center" wrapText="1"/>
    </xf>
    <xf numFmtId="0" fontId="22" fillId="0" borderId="58" xfId="0" applyFont="1" applyBorder="1" applyAlignment="1">
      <alignment horizontal="left" vertical="center" wrapText="1"/>
    </xf>
    <xf numFmtId="0" fontId="17" fillId="3" borderId="28" xfId="0" applyFont="1" applyFill="1" applyBorder="1" applyAlignment="1">
      <alignment horizontal="justify" vertical="center" wrapText="1"/>
    </xf>
    <xf numFmtId="0" fontId="17" fillId="3" borderId="30" xfId="0" applyFont="1" applyFill="1" applyBorder="1" applyAlignment="1">
      <alignment horizontal="justify" vertical="center" wrapText="1"/>
    </xf>
    <xf numFmtId="0" fontId="17" fillId="3" borderId="33" xfId="0" applyFont="1" applyFill="1" applyBorder="1" applyAlignment="1">
      <alignment horizontal="justify" vertical="center" wrapText="1"/>
    </xf>
    <xf numFmtId="0" fontId="17" fillId="3" borderId="7" xfId="0" applyFont="1" applyFill="1" applyBorder="1" applyAlignment="1">
      <alignment horizontal="justify"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4" fillId="2" borderId="0" xfId="0" applyFont="1" applyFill="1" applyAlignment="1">
      <alignment horizontal="left" vertical="center"/>
    </xf>
    <xf numFmtId="0" fontId="19" fillId="6" borderId="10"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56"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0" fillId="0" borderId="18" xfId="0" applyFont="1" applyBorder="1" applyAlignment="1">
      <alignment horizontal="justify" vertical="center" wrapText="1"/>
    </xf>
    <xf numFmtId="44" fontId="17" fillId="0" borderId="18" xfId="3" applyFont="1" applyBorder="1" applyAlignment="1">
      <alignment horizontal="left" vertical="center" wrapText="1"/>
    </xf>
    <xf numFmtId="0" fontId="59" fillId="0" borderId="31" xfId="0" applyFont="1" applyBorder="1" applyAlignment="1">
      <alignment horizontal="justify"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17" fillId="2" borderId="0" xfId="0" applyFont="1" applyFill="1" applyAlignment="1">
      <alignment horizontal="left"/>
    </xf>
    <xf numFmtId="0" fontId="34" fillId="10" borderId="11" xfId="0" applyFont="1" applyFill="1" applyBorder="1" applyAlignment="1">
      <alignment horizontal="left" vertical="center" wrapText="1"/>
    </xf>
    <xf numFmtId="0" fontId="34" fillId="10" borderId="12" xfId="0" applyFont="1" applyFill="1" applyBorder="1" applyAlignment="1">
      <alignment horizontal="left" vertical="center" wrapText="1"/>
    </xf>
    <xf numFmtId="0" fontId="34" fillId="10" borderId="4" xfId="0" applyFont="1" applyFill="1" applyBorder="1" applyAlignment="1">
      <alignment horizontal="left" vertical="center" wrapText="1"/>
    </xf>
    <xf numFmtId="0" fontId="19" fillId="9" borderId="11" xfId="0" applyFont="1" applyFill="1" applyBorder="1" applyAlignment="1">
      <alignment horizontal="justify" vertical="center" wrapText="1"/>
    </xf>
    <xf numFmtId="0" fontId="19" fillId="9" borderId="12" xfId="0" applyFont="1" applyFill="1" applyBorder="1" applyAlignment="1">
      <alignment horizontal="justify" vertical="center" wrapText="1"/>
    </xf>
    <xf numFmtId="0" fontId="19" fillId="9" borderId="4" xfId="0" applyFont="1" applyFill="1" applyBorder="1" applyAlignment="1">
      <alignment horizontal="justify" vertical="center" wrapText="1"/>
    </xf>
    <xf numFmtId="0" fontId="19" fillId="9" borderId="6" xfId="0" applyFont="1" applyFill="1" applyBorder="1" applyAlignment="1">
      <alignment horizontal="justify" vertical="center" wrapText="1"/>
    </xf>
    <xf numFmtId="0" fontId="19" fillId="9" borderId="7" xfId="0" applyFont="1" applyFill="1" applyBorder="1" applyAlignment="1">
      <alignment horizontal="justify" vertical="center" wrapText="1"/>
    </xf>
    <xf numFmtId="0" fontId="35" fillId="0" borderId="2"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 xfId="0" applyFont="1" applyBorder="1" applyAlignment="1">
      <alignment horizontal="center" vertical="center" wrapText="1"/>
    </xf>
    <xf numFmtId="0" fontId="34" fillId="10" borderId="56" xfId="0" applyFont="1" applyFill="1" applyBorder="1" applyAlignment="1">
      <alignment horizontal="left" vertical="center" wrapText="1"/>
    </xf>
    <xf numFmtId="0" fontId="34" fillId="10" borderId="0" xfId="0" applyFont="1" applyFill="1" applyAlignment="1">
      <alignment horizontal="left" vertical="center" wrapText="1"/>
    </xf>
    <xf numFmtId="0" fontId="34" fillId="10" borderId="13" xfId="0" applyFont="1" applyFill="1" applyBorder="1" applyAlignment="1">
      <alignment horizontal="left" vertical="center" wrapText="1"/>
    </xf>
    <xf numFmtId="0" fontId="47" fillId="10" borderId="11" xfId="0" applyFont="1" applyFill="1" applyBorder="1" applyAlignment="1">
      <alignment horizontal="justify" vertical="center" wrapText="1"/>
    </xf>
    <xf numFmtId="0" fontId="47" fillId="10" borderId="4" xfId="0" applyFont="1" applyFill="1" applyBorder="1" applyAlignment="1">
      <alignment horizontal="justify" vertical="center" wrapText="1"/>
    </xf>
    <xf numFmtId="0" fontId="50" fillId="16" borderId="5" xfId="0" applyFont="1" applyFill="1" applyBorder="1"/>
    <xf numFmtId="0" fontId="50" fillId="16" borderId="13" xfId="0" applyFont="1" applyFill="1" applyBorder="1"/>
    <xf numFmtId="0" fontId="49" fillId="2" borderId="12"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47" fillId="10" borderId="11" xfId="0" applyFont="1" applyFill="1" applyBorder="1" applyAlignment="1">
      <alignment horizontal="left" vertical="center" wrapText="1"/>
    </xf>
    <xf numFmtId="0" fontId="47" fillId="10" borderId="4" xfId="0" applyFont="1" applyFill="1" applyBorder="1" applyAlignment="1">
      <alignment horizontal="left" vertical="center" wrapText="1"/>
    </xf>
    <xf numFmtId="0" fontId="45" fillId="2" borderId="0" xfId="0" applyFont="1" applyFill="1" applyAlignment="1">
      <alignment horizontal="center" vertical="center"/>
    </xf>
    <xf numFmtId="0" fontId="14" fillId="9" borderId="0" xfId="0" applyFont="1" applyFill="1" applyAlignment="1">
      <alignment horizontal="center" vertical="center" wrapText="1"/>
    </xf>
    <xf numFmtId="0" fontId="14" fillId="9" borderId="13" xfId="0" applyFont="1" applyFill="1" applyBorder="1" applyAlignment="1">
      <alignment horizontal="center" vertical="center" wrapText="1"/>
    </xf>
    <xf numFmtId="0" fontId="49" fillId="2" borderId="11" xfId="0" applyFont="1" applyFill="1" applyBorder="1" applyAlignment="1">
      <alignment horizontal="left" vertical="center" wrapText="1"/>
    </xf>
    <xf numFmtId="0" fontId="47" fillId="10" borderId="12" xfId="0" applyFont="1" applyFill="1" applyBorder="1" applyAlignment="1">
      <alignment horizontal="left" vertical="center" wrapText="1"/>
    </xf>
    <xf numFmtId="0" fontId="50" fillId="2" borderId="6" xfId="0" applyFont="1" applyFill="1" applyBorder="1" applyAlignment="1">
      <alignment horizontal="left" vertical="center"/>
    </xf>
    <xf numFmtId="0" fontId="50" fillId="2" borderId="7" xfId="0" applyFont="1" applyFill="1" applyBorder="1" applyAlignment="1">
      <alignment horizontal="left" vertical="center"/>
    </xf>
    <xf numFmtId="0" fontId="49" fillId="2" borderId="17" xfId="0" applyFont="1" applyFill="1" applyBorder="1" applyAlignment="1">
      <alignment horizontal="left" vertical="center" wrapText="1"/>
    </xf>
    <xf numFmtId="0" fontId="49" fillId="2" borderId="5" xfId="0" applyFont="1" applyFill="1" applyBorder="1" applyAlignment="1">
      <alignment horizontal="left" vertical="center" wrapText="1"/>
    </xf>
    <xf numFmtId="0" fontId="49" fillId="0" borderId="2" xfId="0" applyFont="1" applyBorder="1" applyAlignment="1">
      <alignment horizontal="justify" vertical="center" wrapText="1"/>
    </xf>
    <xf numFmtId="0" fontId="49" fillId="0" borderId="3" xfId="0" applyFont="1" applyBorder="1" applyAlignment="1">
      <alignment horizontal="justify" vertical="center" wrapText="1"/>
    </xf>
    <xf numFmtId="0" fontId="47" fillId="10" borderId="10" xfId="0" applyFont="1" applyFill="1" applyBorder="1" applyAlignment="1">
      <alignment horizontal="left" vertical="center" wrapText="1"/>
    </xf>
    <xf numFmtId="0" fontId="47" fillId="10" borderId="5" xfId="0" applyFont="1" applyFill="1" applyBorder="1" applyAlignment="1">
      <alignment horizontal="left" vertical="center" wrapText="1"/>
    </xf>
    <xf numFmtId="0" fontId="47" fillId="10" borderId="9" xfId="0" applyFont="1" applyFill="1" applyBorder="1" applyAlignment="1">
      <alignment horizontal="left" vertical="center" wrapText="1"/>
    </xf>
    <xf numFmtId="0" fontId="47" fillId="10" borderId="7" xfId="0" applyFont="1" applyFill="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8" xfId="0" applyFont="1" applyBorder="1" applyAlignment="1">
      <alignment horizontal="left" vertical="center" wrapText="1"/>
    </xf>
    <xf numFmtId="0" fontId="49" fillId="0" borderId="10" xfId="0" applyFont="1" applyBorder="1" applyAlignment="1">
      <alignment horizontal="left" vertical="center" wrapText="1"/>
    </xf>
    <xf numFmtId="0" fontId="49" fillId="0" borderId="9" xfId="0" applyFont="1" applyBorder="1" applyAlignment="1">
      <alignment horizontal="left" vertical="center" wrapText="1"/>
    </xf>
    <xf numFmtId="0" fontId="66" fillId="2" borderId="17" xfId="0" applyFont="1" applyFill="1" applyBorder="1" applyAlignment="1">
      <alignment horizontal="left" vertical="center" wrapText="1"/>
    </xf>
    <xf numFmtId="0" fontId="66" fillId="2" borderId="5" xfId="0" applyFont="1" applyFill="1" applyBorder="1" applyAlignment="1">
      <alignment horizontal="left" vertical="center" wrapText="1"/>
    </xf>
    <xf numFmtId="0" fontId="66" fillId="2" borderId="6" xfId="0" applyFont="1" applyFill="1" applyBorder="1" applyAlignment="1">
      <alignment horizontal="left" vertical="center" wrapText="1"/>
    </xf>
    <xf numFmtId="0" fontId="66" fillId="2" borderId="7"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32"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4" xfId="0" applyFont="1" applyFill="1" applyBorder="1" applyAlignment="1">
      <alignment horizontal="center" vertical="center" wrapText="1"/>
    </xf>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2" defaultPivotStyle="PivotStyleMedium9"/>
  <colors>
    <mruColors>
      <color rgb="FF0000FF"/>
      <color rgb="FF7208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nptp.hacienda.gob.mx/programas/jsp/programas/fichaPrograma.jsp?id=33I009"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conalepveracruz.edu.mx/wp-content/uploads/2023/12/Informe-Anual-SICI-2023.pdf" TargetMode="External"/><Relationship Id="rId2" Type="http://schemas.openxmlformats.org/officeDocument/2006/relationships/hyperlink" Target="https://conalepveracruz.edu.mx/wp-content/uploads/2023/12/Informe-Anual-SICI-2023.pdf" TargetMode="External"/><Relationship Id="rId1" Type="http://schemas.openxmlformats.org/officeDocument/2006/relationships/hyperlink" Target="https://conalepveracruz.edu.mx/cocodi-conalep/" TargetMode="External"/><Relationship Id="rId5" Type="http://schemas.openxmlformats.org/officeDocument/2006/relationships/hyperlink" Target="https://conalepveracruz.edu.mx/matriz-de-indicadores-de-resultados-mir-2/" TargetMode="External"/><Relationship Id="rId4" Type="http://schemas.openxmlformats.org/officeDocument/2006/relationships/hyperlink" Target="https://conalepveracruz.edu.mx/wp-content/uploads/2023/12/Informe-Anual-SICI-2023.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nalepveracruz.edu.mx/wp-content/uploads/2023/03/Primera%20Sesi%C3%B3n%202021%20Informe%20enero-diciembre%202020.pdf" TargetMode="External"/><Relationship Id="rId13" Type="http://schemas.openxmlformats.org/officeDocument/2006/relationships/hyperlink" Target="https://conalepveracruz.edu.mx/wp-content/uploads/2024/02/ANEXO-IV-FAETA-CONALEP-PAE-2023.pdf" TargetMode="External"/><Relationship Id="rId18" Type="http://schemas.openxmlformats.org/officeDocument/2006/relationships/hyperlink" Target="https://conalepveracruz.edu.mx/wp-content/uploads/2024/01/REPORTE-INDICADORES-4TO-TRIMESTRE-2023.pdf" TargetMode="External"/><Relationship Id="rId26" Type="http://schemas.openxmlformats.org/officeDocument/2006/relationships/hyperlink" Target="https://conalepveracruz.edu.mx/wp-content/uploads/2020/01/V.-Informe-de-resultados-4.pdf" TargetMode="External"/><Relationship Id="rId3" Type="http://schemas.openxmlformats.org/officeDocument/2006/relationships/hyperlink" Target="https://conalepveracruz.edu.mx/images/2021/Planeacion/Banner%20PAI%20%26%20IR/Matriz%20de%20Indicadores%20para%20Resultados/REPORTE%204TO%20TRIMESTRE%202021%20MIR%20PP.pdf" TargetMode="External"/><Relationship Id="rId21" Type="http://schemas.openxmlformats.org/officeDocument/2006/relationships/hyperlink" Target="https://www.conalepveracruz.edu.mx/images/transparencia/presupuestos/pres_2020/Presupuesto%20de%20Ingresos%20y%20Egresos%20de%202020.pdf" TargetMode="External"/><Relationship Id="rId7" Type="http://schemas.openxmlformats.org/officeDocument/2006/relationships/hyperlink" Target="https://www.conalepveracruz.edu.mx/wp-content/uploads/2023/03/Primera%20sesi%C3%B3n%202022%20Informe%20enero%20-%20diciembre%202021.pdf" TargetMode="External"/><Relationship Id="rId12" Type="http://schemas.openxmlformats.org/officeDocument/2006/relationships/hyperlink" Target="https://conalepveracruz.edu.mx/wp-content/uploads/2024/02/ANEXO-IV-FAETA-CONALEP-PAE-2023.pdf" TargetMode="External"/><Relationship Id="rId17" Type="http://schemas.openxmlformats.org/officeDocument/2006/relationships/hyperlink" Target="https://nptp.hacienda.gob.mx/programas/jsp/programas/fichaPrograma.jsp?id=33I009" TargetMode="External"/><Relationship Id="rId25" Type="http://schemas.openxmlformats.org/officeDocument/2006/relationships/hyperlink" Target="https://conalepveracruz.edu.mx/wp-content/uploads/2022/03/Presupuesto%20de%20Ingresos%20y%20Egresos%202022.pdf" TargetMode="External"/><Relationship Id="rId2" Type="http://schemas.openxmlformats.org/officeDocument/2006/relationships/hyperlink" Target="https://conalepveracruz.edu.mx/wp-content/uploads/2023/02/MIR%20Estatal/PP%20Cuarto%20Trimestre.pdf" TargetMode="External"/><Relationship Id="rId16" Type="http://schemas.openxmlformats.org/officeDocument/2006/relationships/hyperlink" Target="https://conalepveracruz.edu.mx/wp-content/uploads/2024/02/Reporte-del-4to.Trimestre-2023.pdf" TargetMode="External"/><Relationship Id="rId20" Type="http://schemas.openxmlformats.org/officeDocument/2006/relationships/hyperlink" Target="https://conalepveracruz.edu.mx/wp-content/uploads/2021/03/Presupuesto-de-Ingresos-y-Egresos-2021.pdf" TargetMode="External"/><Relationship Id="rId29" Type="http://schemas.openxmlformats.org/officeDocument/2006/relationships/hyperlink" Target="mailto:lfigueroa524@ver.conalep.edu.mx" TargetMode="External"/><Relationship Id="rId1" Type="http://schemas.openxmlformats.org/officeDocument/2006/relationships/hyperlink" Target="https://conalepveracruz.edu.mx/wp-content/uploads/2024/01/REPORTE-INDICADORES-4TO-TRIMESTRE-2023.pdf" TargetMode="External"/><Relationship Id="rId6" Type="http://schemas.openxmlformats.org/officeDocument/2006/relationships/hyperlink" Target="https://www.conalepveracruz.edu.mx/images/2020/IJD/1_2020_Informe%20de%20Resultados.pdf" TargetMode="External"/><Relationship Id="rId11" Type="http://schemas.openxmlformats.org/officeDocument/2006/relationships/hyperlink" Target="https://conalepveracruz.edu.mx/wp-content/uploads/2024/01/Proyecto-de-Mejora-2023-y-Anexos_OK.pdf" TargetMode="External"/><Relationship Id="rId24" Type="http://schemas.openxmlformats.org/officeDocument/2006/relationships/hyperlink" Target="https://conalepveracruz.edu.mx/wp-content/uploads/2023/04/Presupuesto-de-Ingresos-y-Egresos-2023.pdf" TargetMode="External"/><Relationship Id="rId5" Type="http://schemas.openxmlformats.org/officeDocument/2006/relationships/hyperlink" Target="https://www.conalepveracruz.edu.mx/images/Transparencia875/Calidad_educativa/MIR/MIR%202019%20Reporte%20Cuarto%20Trimestre%20SIAFEV.pdf" TargetMode="External"/><Relationship Id="rId15" Type="http://schemas.openxmlformats.org/officeDocument/2006/relationships/hyperlink" Target="https://conalepveracruz.edu.mx/wp-content/uploads/2024/02/Reporte-del-4to.Trimestre-2023.pdf" TargetMode="External"/><Relationship Id="rId23" Type="http://schemas.openxmlformats.org/officeDocument/2006/relationships/hyperlink" Target="https://conalepveracruz.edu.mx/ix-presupuesto-asignado-y-su-aplicacion/" TargetMode="External"/><Relationship Id="rId28" Type="http://schemas.openxmlformats.org/officeDocument/2006/relationships/hyperlink" Target="mailto:jgarevalo@ver.conalep.edu.mx" TargetMode="External"/><Relationship Id="rId10" Type="http://schemas.openxmlformats.org/officeDocument/2006/relationships/hyperlink" Target="https://conalepveracruz.edu.mx/wp-content/uploads/2024/01/Proyecto-de-Mejora-2023-y-Anexos_OK.pdf" TargetMode="External"/><Relationship Id="rId19" Type="http://schemas.openxmlformats.org/officeDocument/2006/relationships/hyperlink" Target="https://conalepveracruz.edu.mx/directorio-de-planteles-cast-y-direccion-estatal/" TargetMode="External"/><Relationship Id="rId4" Type="http://schemas.openxmlformats.org/officeDocument/2006/relationships/hyperlink" Target="https://conalepveracruz.edu.mx/wp-content/uploads/2021/03/RESULTADOS-INDICADORES-2020-PP.pdf" TargetMode="External"/><Relationship Id="rId9" Type="http://schemas.openxmlformats.org/officeDocument/2006/relationships/hyperlink" Target="https://conalepveracruz.edu.mx/wp-content/uploads/2023/03/V.%20Informe%20enero-diciembre%202022-1.pdf" TargetMode="External"/><Relationship Id="rId14" Type="http://schemas.openxmlformats.org/officeDocument/2006/relationships/hyperlink" Target="https://www.diputados.gob.mx/LeyesBiblio/pdf/LCF.pdf" TargetMode="External"/><Relationship Id="rId22" Type="http://schemas.openxmlformats.org/officeDocument/2006/relationships/hyperlink" Target="https://www.conalepveracruz.edu.mx/images/transparencia/presupuestos/pres_2019/PRESUPUESTO%20AUTORIZADO%202019.pdf" TargetMode="External"/><Relationship Id="rId27" Type="http://schemas.openxmlformats.org/officeDocument/2006/relationships/hyperlink" Target="https://conalepveracruz.edu.mx/wp-content/uploads/2023/04/Presupuesto-de-Ingresos-y-Egresos-2023.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7"/>
  <sheetViews>
    <sheetView zoomScale="55" zoomScaleNormal="55" workbookViewId="0">
      <pane ySplit="2" topLeftCell="A3" activePane="bottomLeft" state="frozen"/>
      <selection pane="bottomLeft" activeCell="A16" sqref="A16"/>
    </sheetView>
  </sheetViews>
  <sheetFormatPr baseColWidth="10" defaultColWidth="0" defaultRowHeight="21" zeroHeight="1" x14ac:dyDescent="0.35"/>
  <cols>
    <col min="1" max="1" width="255.5703125" style="51" customWidth="1"/>
    <col min="2" max="16384" width="11.42578125" style="51" hidden="1"/>
  </cols>
  <sheetData>
    <row r="1" spans="1:1" x14ac:dyDescent="0.35"/>
    <row r="2" spans="1:1" s="37" customFormat="1" x14ac:dyDescent="0.35">
      <c r="A2" s="38" t="s">
        <v>117</v>
      </c>
    </row>
    <row r="3" spans="1:1" x14ac:dyDescent="0.35"/>
    <row r="4" spans="1:1" x14ac:dyDescent="0.35">
      <c r="A4" s="80" t="s">
        <v>290</v>
      </c>
    </row>
    <row r="5" spans="1:1" ht="264" customHeight="1" x14ac:dyDescent="0.35">
      <c r="A5" s="81" t="s">
        <v>120</v>
      </c>
    </row>
    <row r="6" spans="1:1" ht="48" customHeight="1" x14ac:dyDescent="0.35">
      <c r="A6" s="82" t="s">
        <v>291</v>
      </c>
    </row>
    <row r="7" spans="1:1" ht="8.25" customHeight="1" x14ac:dyDescent="0.35">
      <c r="A7" s="82"/>
    </row>
    <row r="8" spans="1:1" x14ac:dyDescent="0.35">
      <c r="A8" s="83" t="s">
        <v>114</v>
      </c>
    </row>
    <row r="9" spans="1:1" ht="10.5" customHeight="1" x14ac:dyDescent="0.35">
      <c r="A9" s="83"/>
    </row>
    <row r="10" spans="1:1" ht="21.75" x14ac:dyDescent="0.35">
      <c r="A10" s="84" t="s">
        <v>115</v>
      </c>
    </row>
    <row r="11" spans="1:1" ht="21.75" x14ac:dyDescent="0.35">
      <c r="A11" s="84"/>
    </row>
    <row r="12" spans="1:1" x14ac:dyDescent="0.35">
      <c r="A12" s="83" t="s">
        <v>121</v>
      </c>
    </row>
    <row r="13" spans="1:1" ht="39" x14ac:dyDescent="0.35">
      <c r="A13" s="83" t="s">
        <v>292</v>
      </c>
    </row>
    <row r="14" spans="1:1" ht="11.25" customHeight="1" x14ac:dyDescent="0.35">
      <c r="A14" s="83"/>
    </row>
    <row r="15" spans="1:1" ht="21.75" x14ac:dyDescent="0.35">
      <c r="A15" s="84" t="s">
        <v>116</v>
      </c>
    </row>
    <row r="16" spans="1:1" ht="60.75" customHeight="1" x14ac:dyDescent="0.35">
      <c r="A16" s="84" t="s">
        <v>118</v>
      </c>
    </row>
    <row r="17" x14ac:dyDescent="0.35"/>
  </sheetData>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pane ySplit="8" topLeftCell="A9" activePane="bottomLeft" state="frozen"/>
      <selection pane="bottomLeft" activeCell="A39" sqref="A39:H39"/>
    </sheetView>
  </sheetViews>
  <sheetFormatPr baseColWidth="10" defaultColWidth="0" defaultRowHeight="15" zeroHeight="1" x14ac:dyDescent="0.25"/>
  <cols>
    <col min="1" max="1" width="29.42578125" style="1" customWidth="1"/>
    <col min="2" max="5" width="31.28515625" style="1" customWidth="1"/>
    <col min="6" max="6" width="67.28515625" style="1" customWidth="1"/>
    <col min="7" max="8" width="31.28515625" style="1" customWidth="1"/>
    <col min="9" max="9" width="15.140625" style="1" hidden="1" customWidth="1"/>
    <col min="10" max="16384" width="11.42578125" style="1" hidden="1"/>
  </cols>
  <sheetData>
    <row r="1" spans="1:9" x14ac:dyDescent="0.25"/>
    <row r="2" spans="1:9" ht="18" x14ac:dyDescent="0.25">
      <c r="A2" s="374" t="s">
        <v>329</v>
      </c>
      <c r="B2" s="374"/>
      <c r="C2" s="374"/>
      <c r="D2" s="374"/>
      <c r="E2" s="374"/>
      <c r="F2" s="374"/>
      <c r="G2" s="374"/>
      <c r="H2" s="374"/>
    </row>
    <row r="3" spans="1:9" ht="15.75" thickBot="1" x14ac:dyDescent="0.3">
      <c r="A3" s="22"/>
    </row>
    <row r="4" spans="1:9" s="25" customFormat="1" ht="15.75" x14ac:dyDescent="0.25">
      <c r="A4" s="412" t="s">
        <v>93</v>
      </c>
      <c r="B4" s="412" t="s">
        <v>94</v>
      </c>
      <c r="C4" s="412" t="s">
        <v>95</v>
      </c>
      <c r="D4" s="412" t="s">
        <v>96</v>
      </c>
      <c r="E4" s="412" t="s">
        <v>97</v>
      </c>
      <c r="F4" s="412" t="s">
        <v>98</v>
      </c>
      <c r="G4" s="412" t="s">
        <v>99</v>
      </c>
      <c r="H4" s="412" t="s">
        <v>100</v>
      </c>
      <c r="I4" s="40"/>
    </row>
    <row r="5" spans="1:9" s="25" customFormat="1" ht="15.75" x14ac:dyDescent="0.25">
      <c r="A5" s="447"/>
      <c r="B5" s="447"/>
      <c r="C5" s="447"/>
      <c r="D5" s="447"/>
      <c r="E5" s="447"/>
      <c r="F5" s="447"/>
      <c r="G5" s="447"/>
      <c r="H5" s="447"/>
      <c r="I5" s="40"/>
    </row>
    <row r="6" spans="1:9" s="25" customFormat="1" ht="15.75" x14ac:dyDescent="0.25">
      <c r="A6" s="447"/>
      <c r="B6" s="447"/>
      <c r="C6" s="447"/>
      <c r="D6" s="447"/>
      <c r="E6" s="447"/>
      <c r="F6" s="447"/>
      <c r="G6" s="447"/>
      <c r="H6" s="447"/>
      <c r="I6" s="40"/>
    </row>
    <row r="7" spans="1:9" s="25" customFormat="1" ht="15.75" x14ac:dyDescent="0.25">
      <c r="A7" s="447"/>
      <c r="B7" s="447"/>
      <c r="C7" s="447"/>
      <c r="D7" s="447"/>
      <c r="E7" s="447"/>
      <c r="F7" s="447"/>
      <c r="G7" s="447"/>
      <c r="H7" s="447"/>
      <c r="I7" s="40"/>
    </row>
    <row r="8" spans="1:9" s="25" customFormat="1" ht="16.5" thickBot="1" x14ac:dyDescent="0.3">
      <c r="A8" s="413"/>
      <c r="B8" s="413"/>
      <c r="C8" s="413"/>
      <c r="D8" s="413"/>
      <c r="E8" s="413"/>
      <c r="F8" s="413"/>
      <c r="G8" s="413"/>
      <c r="H8" s="413"/>
      <c r="I8" s="40"/>
    </row>
    <row r="9" spans="1:9" s="25" customFormat="1" ht="23.25" customHeight="1" thickBot="1" x14ac:dyDescent="0.3">
      <c r="A9" s="461" t="s">
        <v>447</v>
      </c>
      <c r="B9" s="462"/>
      <c r="C9" s="462"/>
      <c r="D9" s="462"/>
      <c r="E9" s="462"/>
      <c r="F9" s="462"/>
      <c r="G9" s="462"/>
      <c r="H9" s="463"/>
      <c r="I9" s="40"/>
    </row>
    <row r="10" spans="1:9" s="25" customFormat="1" ht="75.75" thickBot="1" x14ac:dyDescent="0.3">
      <c r="A10" s="63" t="s">
        <v>101</v>
      </c>
      <c r="B10" s="64" t="s">
        <v>395</v>
      </c>
      <c r="C10" s="64">
        <v>3.91</v>
      </c>
      <c r="D10" s="64">
        <v>3.65</v>
      </c>
      <c r="E10" s="173">
        <f t="shared" ref="E10:E19" si="0">(D10/C10)*100</f>
        <v>93.350383631713555</v>
      </c>
      <c r="F10" s="169" t="s">
        <v>414</v>
      </c>
      <c r="G10" s="156" t="s">
        <v>450</v>
      </c>
      <c r="H10" s="466" t="s">
        <v>451</v>
      </c>
      <c r="I10" s="40"/>
    </row>
    <row r="11" spans="1:9" s="25" customFormat="1" ht="82.5" customHeight="1" thickBot="1" x14ac:dyDescent="0.3">
      <c r="A11" s="63" t="s">
        <v>397</v>
      </c>
      <c r="B11" s="64" t="s">
        <v>396</v>
      </c>
      <c r="C11" s="64">
        <v>100</v>
      </c>
      <c r="D11" s="64">
        <v>101.56</v>
      </c>
      <c r="E11" s="64">
        <f t="shared" si="0"/>
        <v>101.56</v>
      </c>
      <c r="F11" s="169" t="s">
        <v>414</v>
      </c>
      <c r="G11" s="156" t="s">
        <v>450</v>
      </c>
      <c r="H11" s="467"/>
      <c r="I11" s="40"/>
    </row>
    <row r="12" spans="1:9" s="25" customFormat="1" ht="105" customHeight="1" thickBot="1" x14ac:dyDescent="0.3">
      <c r="A12" s="63" t="s">
        <v>398</v>
      </c>
      <c r="B12" s="64" t="s">
        <v>399</v>
      </c>
      <c r="C12" s="173">
        <v>75.158640000000005</v>
      </c>
      <c r="D12" s="173">
        <v>75.088130000000007</v>
      </c>
      <c r="E12" s="173">
        <f t="shared" si="0"/>
        <v>99.906185103934831</v>
      </c>
      <c r="F12" s="169" t="s">
        <v>419</v>
      </c>
      <c r="G12" s="156" t="s">
        <v>449</v>
      </c>
      <c r="H12" s="467"/>
      <c r="I12" s="40"/>
    </row>
    <row r="13" spans="1:9" s="25" customFormat="1" ht="60.75" thickBot="1" x14ac:dyDescent="0.3">
      <c r="A13" s="63" t="s">
        <v>400</v>
      </c>
      <c r="B13" s="64" t="s">
        <v>402</v>
      </c>
      <c r="C13" s="173">
        <v>12.54133</v>
      </c>
      <c r="D13" s="173">
        <v>12.736000000000001</v>
      </c>
      <c r="E13" s="173">
        <f t="shared" si="0"/>
        <v>101.55222771428549</v>
      </c>
      <c r="F13" s="169" t="s">
        <v>416</v>
      </c>
      <c r="G13" s="156" t="s">
        <v>449</v>
      </c>
      <c r="H13" s="467"/>
      <c r="I13" s="40"/>
    </row>
    <row r="14" spans="1:9" s="25" customFormat="1" ht="168.75" customHeight="1" thickBot="1" x14ac:dyDescent="0.3">
      <c r="A14" s="63" t="s">
        <v>401</v>
      </c>
      <c r="B14" s="64" t="s">
        <v>403</v>
      </c>
      <c r="C14" s="173">
        <v>4.2599099999999996</v>
      </c>
      <c r="D14" s="173">
        <v>3.1809500000000002</v>
      </c>
      <c r="E14" s="173">
        <f t="shared" si="0"/>
        <v>74.671765365934974</v>
      </c>
      <c r="F14" s="169" t="s">
        <v>417</v>
      </c>
      <c r="G14" s="156" t="s">
        <v>449</v>
      </c>
      <c r="H14" s="467"/>
      <c r="I14" s="40"/>
    </row>
    <row r="15" spans="1:9" s="25" customFormat="1" ht="50.25" customHeight="1" thickBot="1" x14ac:dyDescent="0.3">
      <c r="A15" s="63" t="s">
        <v>404</v>
      </c>
      <c r="B15" s="64" t="s">
        <v>405</v>
      </c>
      <c r="C15" s="64">
        <v>100</v>
      </c>
      <c r="D15" s="64">
        <v>100</v>
      </c>
      <c r="E15" s="64">
        <f t="shared" si="0"/>
        <v>100</v>
      </c>
      <c r="F15" s="169" t="s">
        <v>446</v>
      </c>
      <c r="G15" s="156" t="s">
        <v>449</v>
      </c>
      <c r="H15" s="467"/>
      <c r="I15" s="40"/>
    </row>
    <row r="16" spans="1:9" s="25" customFormat="1" ht="60.75" thickBot="1" x14ac:dyDescent="0.3">
      <c r="A16" s="63" t="s">
        <v>406</v>
      </c>
      <c r="B16" s="64" t="s">
        <v>407</v>
      </c>
      <c r="C16" s="173">
        <v>31.82028</v>
      </c>
      <c r="D16" s="173">
        <v>31.00338</v>
      </c>
      <c r="E16" s="173">
        <f t="shared" si="0"/>
        <v>97.432769290527915</v>
      </c>
      <c r="F16" s="169" t="s">
        <v>416</v>
      </c>
      <c r="G16" s="156" t="s">
        <v>449</v>
      </c>
      <c r="H16" s="467"/>
      <c r="I16" s="40"/>
    </row>
    <row r="17" spans="1:9" s="25" customFormat="1" ht="408.75" customHeight="1" thickBot="1" x14ac:dyDescent="0.3">
      <c r="A17" s="63" t="s">
        <v>409</v>
      </c>
      <c r="B17" s="64" t="s">
        <v>408</v>
      </c>
      <c r="C17" s="173">
        <v>3.88429</v>
      </c>
      <c r="D17" s="173">
        <v>4.7663399999999996</v>
      </c>
      <c r="E17" s="173">
        <f t="shared" si="0"/>
        <v>122.70813971150454</v>
      </c>
      <c r="F17" s="169" t="s">
        <v>418</v>
      </c>
      <c r="G17" s="156" t="s">
        <v>449</v>
      </c>
      <c r="H17" s="467"/>
      <c r="I17" s="40"/>
    </row>
    <row r="18" spans="1:9" s="25" customFormat="1" ht="84.75" customHeight="1" thickBot="1" x14ac:dyDescent="0.3">
      <c r="A18" s="63" t="s">
        <v>410</v>
      </c>
      <c r="B18" s="64" t="s">
        <v>412</v>
      </c>
      <c r="C18" s="173">
        <v>92.436970000000002</v>
      </c>
      <c r="D18" s="173">
        <v>100</v>
      </c>
      <c r="E18" s="173">
        <f t="shared" si="0"/>
        <v>108.18182378760359</v>
      </c>
      <c r="F18" s="169" t="s">
        <v>441</v>
      </c>
      <c r="G18" s="156" t="s">
        <v>449</v>
      </c>
      <c r="H18" s="467"/>
      <c r="I18" s="40"/>
    </row>
    <row r="19" spans="1:9" s="25" customFormat="1" ht="105.75" thickBot="1" x14ac:dyDescent="0.3">
      <c r="A19" s="63" t="s">
        <v>411</v>
      </c>
      <c r="B19" s="64" t="s">
        <v>413</v>
      </c>
      <c r="C19" s="64">
        <v>100</v>
      </c>
      <c r="D19" s="64">
        <v>100</v>
      </c>
      <c r="E19" s="64">
        <f t="shared" si="0"/>
        <v>100</v>
      </c>
      <c r="F19" s="192" t="s">
        <v>415</v>
      </c>
      <c r="G19" s="156" t="s">
        <v>450</v>
      </c>
      <c r="H19" s="468"/>
      <c r="I19" s="40"/>
    </row>
    <row r="20" spans="1:9" s="25" customFormat="1" ht="75.75" customHeight="1" thickBot="1" x14ac:dyDescent="0.3">
      <c r="A20" s="458" t="s">
        <v>467</v>
      </c>
      <c r="B20" s="459"/>
      <c r="C20" s="459"/>
      <c r="D20" s="459"/>
      <c r="E20" s="459"/>
      <c r="F20" s="459"/>
      <c r="G20" s="459"/>
      <c r="H20" s="460"/>
      <c r="I20" s="40"/>
    </row>
    <row r="21" spans="1:9" s="25" customFormat="1" ht="23.25" customHeight="1" thickBot="1" x14ac:dyDescent="0.3">
      <c r="A21" s="461" t="s">
        <v>454</v>
      </c>
      <c r="B21" s="462"/>
      <c r="C21" s="462"/>
      <c r="D21" s="462"/>
      <c r="E21" s="462"/>
      <c r="F21" s="462"/>
      <c r="G21" s="462"/>
      <c r="H21" s="463"/>
      <c r="I21" s="40"/>
    </row>
    <row r="22" spans="1:9" s="25" customFormat="1" ht="90.75" thickBot="1" x14ac:dyDescent="0.3">
      <c r="A22" s="63" t="s">
        <v>455</v>
      </c>
      <c r="B22" s="64" t="s">
        <v>456</v>
      </c>
      <c r="C22" s="64">
        <v>3.13</v>
      </c>
      <c r="D22" s="173">
        <v>3.1</v>
      </c>
      <c r="E22" s="173">
        <f t="shared" ref="E22" si="1">(D22/C22)*100</f>
        <v>99.041533546325894</v>
      </c>
      <c r="F22" s="169" t="s">
        <v>460</v>
      </c>
      <c r="G22" s="466" t="s">
        <v>465</v>
      </c>
      <c r="H22" s="466" t="s">
        <v>464</v>
      </c>
      <c r="I22" s="40"/>
    </row>
    <row r="23" spans="1:9" s="25" customFormat="1" ht="75.75" thickBot="1" x14ac:dyDescent="0.3">
      <c r="A23" s="63" t="s">
        <v>406</v>
      </c>
      <c r="B23" s="64" t="s">
        <v>457</v>
      </c>
      <c r="C23" s="64">
        <v>95.61</v>
      </c>
      <c r="D23" s="64">
        <v>92.19</v>
      </c>
      <c r="E23" s="173">
        <f>(D23/C23)*100</f>
        <v>96.422968308754307</v>
      </c>
      <c r="F23" s="169" t="s">
        <v>461</v>
      </c>
      <c r="G23" s="467"/>
      <c r="H23" s="467"/>
      <c r="I23" s="40"/>
    </row>
    <row r="24" spans="1:9" s="25" customFormat="1" ht="105.75" thickBot="1" x14ac:dyDescent="0.3">
      <c r="A24" s="63" t="s">
        <v>409</v>
      </c>
      <c r="B24" s="64" t="s">
        <v>458</v>
      </c>
      <c r="C24" s="64">
        <v>99.13</v>
      </c>
      <c r="D24" s="64">
        <v>97.21</v>
      </c>
      <c r="E24" s="173">
        <f>(D24/C24)*100</f>
        <v>98.063149399778069</v>
      </c>
      <c r="F24" s="169" t="s">
        <v>462</v>
      </c>
      <c r="G24" s="467"/>
      <c r="H24" s="467"/>
      <c r="I24" s="40"/>
    </row>
    <row r="25" spans="1:9" s="25" customFormat="1" ht="75.75" thickBot="1" x14ac:dyDescent="0.3">
      <c r="A25" s="63" t="s">
        <v>410</v>
      </c>
      <c r="B25" s="64" t="s">
        <v>459</v>
      </c>
      <c r="C25" s="173">
        <v>99</v>
      </c>
      <c r="D25" s="173">
        <v>91</v>
      </c>
      <c r="E25" s="173">
        <f>(D25/C25)*100</f>
        <v>91.919191919191917</v>
      </c>
      <c r="F25" s="169" t="s">
        <v>463</v>
      </c>
      <c r="G25" s="468"/>
      <c r="H25" s="467"/>
      <c r="I25" s="40"/>
    </row>
    <row r="26" spans="1:9" s="25" customFormat="1" ht="36" customHeight="1" thickBot="1" x14ac:dyDescent="0.3">
      <c r="A26" s="469" t="s">
        <v>466</v>
      </c>
      <c r="B26" s="470"/>
      <c r="C26" s="470"/>
      <c r="D26" s="470"/>
      <c r="E26" s="470"/>
      <c r="F26" s="470"/>
      <c r="G26" s="470"/>
      <c r="H26" s="471"/>
      <c r="I26" s="40"/>
    </row>
    <row r="27" spans="1:9" s="25" customFormat="1" ht="30.75" customHeight="1" thickBot="1" x14ac:dyDescent="0.3">
      <c r="A27" s="461" t="s">
        <v>448</v>
      </c>
      <c r="B27" s="462"/>
      <c r="C27" s="462"/>
      <c r="D27" s="462"/>
      <c r="E27" s="462"/>
      <c r="F27" s="462"/>
      <c r="G27" s="464"/>
      <c r="H27" s="465"/>
      <c r="I27" s="40"/>
    </row>
    <row r="28" spans="1:9" s="25" customFormat="1" ht="30.75" customHeight="1" thickBot="1" x14ac:dyDescent="0.3">
      <c r="A28" s="63" t="s">
        <v>101</v>
      </c>
      <c r="B28" s="64" t="s">
        <v>420</v>
      </c>
      <c r="C28" s="173">
        <v>3.13</v>
      </c>
      <c r="D28" s="173">
        <v>3.1</v>
      </c>
      <c r="E28" s="173">
        <f t="shared" ref="E28:E38" si="2">(D28/C28)*100</f>
        <v>99.041533546325894</v>
      </c>
      <c r="F28" s="64" t="s">
        <v>446</v>
      </c>
      <c r="G28" s="174" t="s">
        <v>452</v>
      </c>
      <c r="H28" s="466" t="s">
        <v>453</v>
      </c>
      <c r="I28" s="40"/>
    </row>
    <row r="29" spans="1:9" s="25" customFormat="1" ht="30.75" customHeight="1" thickBot="1" x14ac:dyDescent="0.3">
      <c r="A29" s="63" t="s">
        <v>102</v>
      </c>
      <c r="B29" s="64" t="s">
        <v>421</v>
      </c>
      <c r="C29" s="64">
        <v>95.61</v>
      </c>
      <c r="D29" s="64">
        <v>93.15</v>
      </c>
      <c r="E29" s="173">
        <f t="shared" si="2"/>
        <v>97.427047379981175</v>
      </c>
      <c r="F29" s="64" t="s">
        <v>446</v>
      </c>
      <c r="G29" s="174" t="s">
        <v>452</v>
      </c>
      <c r="H29" s="467"/>
      <c r="I29" s="40"/>
    </row>
    <row r="30" spans="1:9" s="25" customFormat="1" ht="30.75" customHeight="1" thickBot="1" x14ac:dyDescent="0.3">
      <c r="A30" s="63" t="s">
        <v>423</v>
      </c>
      <c r="B30" s="64" t="s">
        <v>422</v>
      </c>
      <c r="C30" s="64">
        <v>75.16</v>
      </c>
      <c r="D30" s="64">
        <v>75.09</v>
      </c>
      <c r="E30" s="173">
        <f t="shared" si="2"/>
        <v>99.90686535391167</v>
      </c>
      <c r="F30" s="64" t="s">
        <v>446</v>
      </c>
      <c r="G30" s="174" t="s">
        <v>452</v>
      </c>
      <c r="H30" s="467"/>
      <c r="I30" s="40"/>
    </row>
    <row r="31" spans="1:9" s="25" customFormat="1" ht="180.75" thickBot="1" x14ac:dyDescent="0.3">
      <c r="A31" s="63" t="s">
        <v>424</v>
      </c>
      <c r="B31" s="64" t="s">
        <v>425</v>
      </c>
      <c r="C31" s="64">
        <v>29.58</v>
      </c>
      <c r="D31" s="64">
        <v>64.709999999999994</v>
      </c>
      <c r="E31" s="173">
        <f t="shared" si="2"/>
        <v>218.76267748478702</v>
      </c>
      <c r="F31" s="64" t="s">
        <v>439</v>
      </c>
      <c r="G31" s="174" t="s">
        <v>452</v>
      </c>
      <c r="H31" s="467"/>
      <c r="I31" s="40"/>
    </row>
    <row r="32" spans="1:9" s="25" customFormat="1" ht="30.75" thickBot="1" x14ac:dyDescent="0.3">
      <c r="A32" s="63" t="s">
        <v>426</v>
      </c>
      <c r="B32" s="64" t="s">
        <v>433</v>
      </c>
      <c r="C32" s="64">
        <v>96.41</v>
      </c>
      <c r="D32" s="64">
        <v>95.34</v>
      </c>
      <c r="E32" s="173">
        <f t="shared" si="2"/>
        <v>98.89015662275699</v>
      </c>
      <c r="F32" s="64" t="s">
        <v>446</v>
      </c>
      <c r="G32" s="174" t="s">
        <v>452</v>
      </c>
      <c r="H32" s="467"/>
      <c r="I32" s="40"/>
    </row>
    <row r="33" spans="1:9" s="25" customFormat="1" ht="135.75" thickBot="1" x14ac:dyDescent="0.3">
      <c r="A33" s="63" t="s">
        <v>427</v>
      </c>
      <c r="B33" s="64" t="s">
        <v>434</v>
      </c>
      <c r="C33" s="64">
        <v>4.28</v>
      </c>
      <c r="D33" s="64">
        <v>3.18</v>
      </c>
      <c r="E33" s="173">
        <f t="shared" si="2"/>
        <v>74.299065420560751</v>
      </c>
      <c r="F33" s="64" t="s">
        <v>440</v>
      </c>
      <c r="G33" s="174" t="s">
        <v>452</v>
      </c>
      <c r="H33" s="467"/>
      <c r="I33" s="40"/>
    </row>
    <row r="34" spans="1:9" s="25" customFormat="1" ht="30.75" thickBot="1" x14ac:dyDescent="0.3">
      <c r="A34" s="63" t="s">
        <v>428</v>
      </c>
      <c r="B34" s="64" t="s">
        <v>435</v>
      </c>
      <c r="C34" s="173">
        <v>99</v>
      </c>
      <c r="D34" s="64">
        <v>92.87</v>
      </c>
      <c r="E34" s="173">
        <f t="shared" si="2"/>
        <v>93.808080808080817</v>
      </c>
      <c r="F34" s="64" t="s">
        <v>446</v>
      </c>
      <c r="G34" s="174" t="s">
        <v>452</v>
      </c>
      <c r="H34" s="467"/>
      <c r="I34" s="40"/>
    </row>
    <row r="35" spans="1:9" s="25" customFormat="1" ht="135.75" thickBot="1" x14ac:dyDescent="0.3">
      <c r="A35" s="63" t="s">
        <v>429</v>
      </c>
      <c r="B35" s="64" t="s">
        <v>436</v>
      </c>
      <c r="C35" s="64">
        <v>6.52</v>
      </c>
      <c r="D35" s="64">
        <v>40.35</v>
      </c>
      <c r="E35" s="173">
        <f t="shared" si="2"/>
        <v>618.86503067484671</v>
      </c>
      <c r="F35" s="64" t="s">
        <v>442</v>
      </c>
      <c r="G35" s="174" t="s">
        <v>452</v>
      </c>
      <c r="H35" s="467"/>
      <c r="I35" s="40"/>
    </row>
    <row r="36" spans="1:9" s="25" customFormat="1" ht="45.75" thickBot="1" x14ac:dyDescent="0.3">
      <c r="A36" s="63" t="s">
        <v>430</v>
      </c>
      <c r="B36" s="64" t="s">
        <v>437</v>
      </c>
      <c r="C36" s="173">
        <v>50</v>
      </c>
      <c r="D36" s="64">
        <v>58.14</v>
      </c>
      <c r="E36" s="64">
        <f t="shared" si="2"/>
        <v>116.28</v>
      </c>
      <c r="F36" s="64" t="s">
        <v>446</v>
      </c>
      <c r="G36" s="174" t="s">
        <v>452</v>
      </c>
      <c r="H36" s="467"/>
      <c r="I36" s="40"/>
    </row>
    <row r="37" spans="1:9" s="25" customFormat="1" ht="90.75" thickBot="1" x14ac:dyDescent="0.3">
      <c r="A37" s="63" t="s">
        <v>431</v>
      </c>
      <c r="B37" s="64" t="s">
        <v>438</v>
      </c>
      <c r="C37" s="64">
        <v>99.49</v>
      </c>
      <c r="D37" s="64">
        <v>98.81</v>
      </c>
      <c r="E37" s="173">
        <f t="shared" si="2"/>
        <v>99.316514222534934</v>
      </c>
      <c r="F37" s="64" t="s">
        <v>443</v>
      </c>
      <c r="G37" s="174" t="s">
        <v>452</v>
      </c>
      <c r="H37" s="467"/>
      <c r="I37" s="40"/>
    </row>
    <row r="38" spans="1:9" s="25" customFormat="1" ht="90.75" thickBot="1" x14ac:dyDescent="0.3">
      <c r="A38" s="63" t="s">
        <v>432</v>
      </c>
      <c r="B38" s="64" t="s">
        <v>444</v>
      </c>
      <c r="C38" s="64">
        <v>99.17</v>
      </c>
      <c r="D38" s="64">
        <v>97.38</v>
      </c>
      <c r="E38" s="173">
        <f t="shared" si="2"/>
        <v>98.195018654835124</v>
      </c>
      <c r="F38" s="64" t="s">
        <v>445</v>
      </c>
      <c r="G38" s="174" t="s">
        <v>452</v>
      </c>
      <c r="H38" s="468"/>
      <c r="I38" s="40"/>
    </row>
    <row r="39" spans="1:9" s="25" customFormat="1" ht="61.5" customHeight="1" thickBot="1" x14ac:dyDescent="0.3">
      <c r="A39" s="458" t="s">
        <v>468</v>
      </c>
      <c r="B39" s="459"/>
      <c r="C39" s="459"/>
      <c r="D39" s="459"/>
      <c r="E39" s="459"/>
      <c r="F39" s="459"/>
      <c r="G39" s="459"/>
      <c r="H39" s="460"/>
      <c r="I39" s="40"/>
    </row>
    <row r="40" spans="1:9" s="25" customFormat="1" ht="15.75" x14ac:dyDescent="0.25">
      <c r="A40" s="24"/>
    </row>
    <row r="41" spans="1:9" s="25" customFormat="1" ht="15.75" x14ac:dyDescent="0.25">
      <c r="A41" s="442" t="s">
        <v>234</v>
      </c>
      <c r="B41" s="442"/>
      <c r="C41" s="442"/>
      <c r="D41" s="442"/>
      <c r="E41" s="442"/>
      <c r="F41" s="442"/>
      <c r="G41" s="442"/>
      <c r="H41" s="442"/>
    </row>
    <row r="42" spans="1:9" s="25" customFormat="1" ht="15.75" x14ac:dyDescent="0.25">
      <c r="A42" s="457" t="s">
        <v>103</v>
      </c>
      <c r="B42" s="457"/>
      <c r="C42" s="457"/>
      <c r="D42" s="457"/>
      <c r="E42" s="457"/>
      <c r="F42" s="457"/>
      <c r="G42" s="457"/>
      <c r="H42" s="457"/>
    </row>
    <row r="43" spans="1:9" x14ac:dyDescent="0.25"/>
    <row r="44" spans="1:9" x14ac:dyDescent="0.25"/>
    <row r="45" spans="1:9" x14ac:dyDescent="0.25"/>
    <row r="46" spans="1:9" x14ac:dyDescent="0.25"/>
    <row r="47" spans="1:9" x14ac:dyDescent="0.25"/>
  </sheetData>
  <mergeCells count="21">
    <mergeCell ref="A20:H20"/>
    <mergeCell ref="A21:H21"/>
    <mergeCell ref="G22:G25"/>
    <mergeCell ref="H22:H25"/>
    <mergeCell ref="A26:H26"/>
    <mergeCell ref="A41:H41"/>
    <mergeCell ref="A42:H42"/>
    <mergeCell ref="A39:H39"/>
    <mergeCell ref="A2:H2"/>
    <mergeCell ref="A4:A8"/>
    <mergeCell ref="B4:B8"/>
    <mergeCell ref="C4:C8"/>
    <mergeCell ref="D4:D8"/>
    <mergeCell ref="E4:E8"/>
    <mergeCell ref="F4:F8"/>
    <mergeCell ref="G4:G8"/>
    <mergeCell ref="H4:H8"/>
    <mergeCell ref="A9:H9"/>
    <mergeCell ref="A27:H27"/>
    <mergeCell ref="H28:H38"/>
    <mergeCell ref="H10:H19"/>
  </mergeCells>
  <phoneticPr fontId="54" type="noConversion"/>
  <hyperlinks>
    <hyperlink ref="F19"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5" zoomScale="70" zoomScaleNormal="70" workbookViewId="0">
      <selection activeCell="D7" sqref="D7"/>
    </sheetView>
  </sheetViews>
  <sheetFormatPr baseColWidth="10" defaultColWidth="0" defaultRowHeight="14.25" zeroHeight="1" x14ac:dyDescent="0.2"/>
  <cols>
    <col min="1" max="1" width="11.42578125" style="26" customWidth="1"/>
    <col min="2" max="2" width="48.28515625" style="26" customWidth="1"/>
    <col min="3" max="3" width="61.28515625" style="207" customWidth="1"/>
    <col min="4" max="5" width="48.28515625" style="207" customWidth="1"/>
    <col min="6" max="16384" width="11.42578125" style="26" hidden="1"/>
  </cols>
  <sheetData>
    <row r="1" spans="1:5" x14ac:dyDescent="0.2"/>
    <row r="2" spans="1:5" ht="18" x14ac:dyDescent="0.2">
      <c r="B2" s="480" t="s">
        <v>235</v>
      </c>
      <c r="C2" s="480"/>
      <c r="D2" s="480"/>
      <c r="E2" s="480"/>
    </row>
    <row r="3" spans="1:5" ht="18.75" thickBot="1" x14ac:dyDescent="0.25">
      <c r="B3" s="65"/>
    </row>
    <row r="4" spans="1:5" ht="27" customHeight="1" thickBot="1" x14ac:dyDescent="0.25">
      <c r="A4" s="481" t="s">
        <v>104</v>
      </c>
      <c r="B4" s="482"/>
      <c r="C4" s="208" t="s">
        <v>92</v>
      </c>
      <c r="D4" s="208" t="s">
        <v>105</v>
      </c>
      <c r="E4" s="208" t="s">
        <v>106</v>
      </c>
    </row>
    <row r="5" spans="1:5" s="66" customFormat="1" ht="207.75" customHeight="1" x14ac:dyDescent="0.2">
      <c r="A5" s="491" t="s">
        <v>236</v>
      </c>
      <c r="B5" s="492"/>
      <c r="C5" s="489" t="s">
        <v>566</v>
      </c>
      <c r="D5" s="495" t="s">
        <v>526</v>
      </c>
      <c r="E5" s="497" t="s">
        <v>550</v>
      </c>
    </row>
    <row r="6" spans="1:5" s="66" customFormat="1" ht="48" customHeight="1" thickBot="1" x14ac:dyDescent="0.25">
      <c r="A6" s="493"/>
      <c r="B6" s="494"/>
      <c r="C6" s="490"/>
      <c r="D6" s="496"/>
      <c r="E6" s="498"/>
    </row>
    <row r="7" spans="1:5" s="66" customFormat="1" ht="32.25" customHeight="1" thickBot="1" x14ac:dyDescent="0.25">
      <c r="A7" s="472" t="s">
        <v>237</v>
      </c>
      <c r="B7" s="473"/>
      <c r="C7" s="71" t="s">
        <v>334</v>
      </c>
      <c r="D7" s="71" t="s">
        <v>499</v>
      </c>
      <c r="E7" s="71" t="s">
        <v>499</v>
      </c>
    </row>
    <row r="8" spans="1:5" s="66" customFormat="1" ht="13.5" thickBot="1" x14ac:dyDescent="0.25">
      <c r="A8" s="483" t="s">
        <v>238</v>
      </c>
      <c r="B8" s="477"/>
      <c r="C8" s="71" t="s">
        <v>335</v>
      </c>
      <c r="D8" s="71" t="s">
        <v>499</v>
      </c>
      <c r="E8" s="71" t="s">
        <v>499</v>
      </c>
    </row>
    <row r="9" spans="1:5" s="66" customFormat="1" ht="44.25" customHeight="1" thickBot="1" x14ac:dyDescent="0.25">
      <c r="A9" s="476" t="s">
        <v>107</v>
      </c>
      <c r="B9" s="477"/>
      <c r="C9" s="71" t="s">
        <v>335</v>
      </c>
      <c r="D9" s="71" t="s">
        <v>499</v>
      </c>
      <c r="E9" s="71" t="s">
        <v>499</v>
      </c>
    </row>
    <row r="10" spans="1:5" s="66" customFormat="1" ht="105.75" customHeight="1" thickBot="1" x14ac:dyDescent="0.25">
      <c r="A10" s="484" t="s">
        <v>239</v>
      </c>
      <c r="B10" s="479"/>
      <c r="C10" s="71" t="s">
        <v>551</v>
      </c>
      <c r="D10" s="71" t="s">
        <v>515</v>
      </c>
      <c r="E10" s="71" t="s">
        <v>539</v>
      </c>
    </row>
    <row r="11" spans="1:5" s="66" customFormat="1" ht="33.75" customHeight="1" thickBot="1" x14ac:dyDescent="0.25">
      <c r="A11" s="483" t="s">
        <v>240</v>
      </c>
      <c r="B11" s="477"/>
      <c r="C11" s="71" t="s">
        <v>331</v>
      </c>
      <c r="D11" s="71" t="s">
        <v>525</v>
      </c>
      <c r="E11" s="71" t="s">
        <v>548</v>
      </c>
    </row>
    <row r="12" spans="1:5" s="66" customFormat="1" ht="36" customHeight="1" thickBot="1" x14ac:dyDescent="0.25">
      <c r="A12" s="485" t="s">
        <v>241</v>
      </c>
      <c r="B12" s="486"/>
      <c r="C12" s="71" t="s">
        <v>506</v>
      </c>
      <c r="D12" s="71" t="s">
        <v>507</v>
      </c>
      <c r="E12" s="71" t="s">
        <v>545</v>
      </c>
    </row>
    <row r="13" spans="1:5" s="66" customFormat="1" ht="45.75" customHeight="1" thickBot="1" x14ac:dyDescent="0.25">
      <c r="A13" s="487" t="s">
        <v>242</v>
      </c>
      <c r="B13" s="488"/>
      <c r="C13" s="71" t="s">
        <v>508</v>
      </c>
      <c r="D13" s="71" t="s">
        <v>509</v>
      </c>
      <c r="E13" s="71" t="s">
        <v>546</v>
      </c>
    </row>
    <row r="14" spans="1:5" s="66" customFormat="1" ht="29.25" customHeight="1" thickBot="1" x14ac:dyDescent="0.25">
      <c r="A14" s="483" t="s">
        <v>108</v>
      </c>
      <c r="B14" s="477"/>
      <c r="C14" s="71" t="s">
        <v>510</v>
      </c>
      <c r="D14" s="71" t="s">
        <v>528</v>
      </c>
      <c r="E14" s="71" t="s">
        <v>547</v>
      </c>
    </row>
    <row r="15" spans="1:5" s="66" customFormat="1" ht="42.75" customHeight="1" thickBot="1" x14ac:dyDescent="0.25">
      <c r="A15" s="478" t="s">
        <v>243</v>
      </c>
      <c r="B15" s="479"/>
      <c r="C15" s="71" t="s">
        <v>511</v>
      </c>
      <c r="D15" s="71" t="s">
        <v>512</v>
      </c>
      <c r="E15" s="71" t="s">
        <v>542</v>
      </c>
    </row>
    <row r="16" spans="1:5" s="66" customFormat="1" ht="51.75" customHeight="1" thickBot="1" x14ac:dyDescent="0.25">
      <c r="A16" s="476" t="s">
        <v>244</v>
      </c>
      <c r="B16" s="477"/>
      <c r="C16" s="71" t="s">
        <v>513</v>
      </c>
      <c r="D16" s="71" t="s">
        <v>514</v>
      </c>
      <c r="E16" s="71" t="s">
        <v>542</v>
      </c>
    </row>
    <row r="17" spans="1:5" s="66" customFormat="1" ht="28.5" customHeight="1" thickBot="1" x14ac:dyDescent="0.25">
      <c r="A17" s="476" t="s">
        <v>245</v>
      </c>
      <c r="B17" s="477"/>
      <c r="C17" s="71" t="s">
        <v>521</v>
      </c>
      <c r="D17" s="71" t="s">
        <v>531</v>
      </c>
      <c r="E17" s="71" t="s">
        <v>540</v>
      </c>
    </row>
    <row r="18" spans="1:5" s="66" customFormat="1" ht="54" customHeight="1" thickBot="1" x14ac:dyDescent="0.25">
      <c r="A18" s="476" t="s">
        <v>246</v>
      </c>
      <c r="B18" s="477"/>
      <c r="C18" s="71" t="s">
        <v>552</v>
      </c>
      <c r="D18" s="71" t="s">
        <v>532</v>
      </c>
      <c r="E18" s="71" t="s">
        <v>541</v>
      </c>
    </row>
    <row r="19" spans="1:5" s="66" customFormat="1" ht="30.75" customHeight="1" thickBot="1" x14ac:dyDescent="0.25">
      <c r="A19" s="472" t="s">
        <v>247</v>
      </c>
      <c r="B19" s="473"/>
      <c r="C19" s="71" t="s">
        <v>336</v>
      </c>
      <c r="D19" s="71" t="s">
        <v>499</v>
      </c>
      <c r="E19" s="71" t="s">
        <v>499</v>
      </c>
    </row>
    <row r="20" spans="1:5" s="66" customFormat="1" ht="36.75" customHeight="1" thickBot="1" x14ac:dyDescent="0.25">
      <c r="A20" s="476" t="s">
        <v>248</v>
      </c>
      <c r="B20" s="477"/>
      <c r="C20" s="71" t="s">
        <v>337</v>
      </c>
      <c r="D20" s="219" t="s">
        <v>499</v>
      </c>
      <c r="E20" s="219" t="s">
        <v>499</v>
      </c>
    </row>
    <row r="21" spans="1:5" s="66" customFormat="1" ht="55.5" customHeight="1" x14ac:dyDescent="0.2">
      <c r="A21" s="502" t="s">
        <v>553</v>
      </c>
      <c r="B21" s="503"/>
      <c r="C21" s="500" t="s">
        <v>554</v>
      </c>
      <c r="D21" s="499" t="s">
        <v>517</v>
      </c>
      <c r="E21" s="221" t="s">
        <v>543</v>
      </c>
    </row>
    <row r="22" spans="1:5" s="66" customFormat="1" ht="30" customHeight="1" thickBot="1" x14ac:dyDescent="0.25">
      <c r="A22" s="504"/>
      <c r="B22" s="505"/>
      <c r="C22" s="501"/>
      <c r="D22" s="499"/>
      <c r="E22" s="222" t="s">
        <v>518</v>
      </c>
    </row>
    <row r="23" spans="1:5" s="66" customFormat="1" ht="99.75" customHeight="1" thickBot="1" x14ac:dyDescent="0.25">
      <c r="A23" s="472" t="s">
        <v>249</v>
      </c>
      <c r="B23" s="473"/>
      <c r="C23" s="71" t="s">
        <v>516</v>
      </c>
      <c r="D23" s="209" t="s">
        <v>522</v>
      </c>
      <c r="E23" s="220" t="s">
        <v>544</v>
      </c>
    </row>
    <row r="24" spans="1:5" s="66" customFormat="1" ht="13.5" thickBot="1" x14ac:dyDescent="0.25">
      <c r="A24" s="472" t="s">
        <v>250</v>
      </c>
      <c r="B24" s="473"/>
      <c r="C24" s="210"/>
      <c r="D24" s="211"/>
      <c r="E24" s="212"/>
    </row>
    <row r="25" spans="1:5" s="66" customFormat="1" ht="33.75" customHeight="1" thickBot="1" x14ac:dyDescent="0.25">
      <c r="A25" s="474"/>
      <c r="B25" s="68" t="s">
        <v>180</v>
      </c>
      <c r="C25" s="213" t="s">
        <v>251</v>
      </c>
      <c r="D25" s="211"/>
      <c r="E25" s="212"/>
    </row>
    <row r="26" spans="1:5" s="66" customFormat="1" ht="13.5" thickBot="1" x14ac:dyDescent="0.25">
      <c r="A26" s="475"/>
      <c r="B26" s="69" t="s">
        <v>252</v>
      </c>
      <c r="C26" s="214">
        <v>4</v>
      </c>
      <c r="D26" s="71" t="s">
        <v>356</v>
      </c>
      <c r="E26" s="215" t="s">
        <v>357</v>
      </c>
    </row>
    <row r="27" spans="1:5" s="66" customFormat="1" ht="13.5" thickBot="1" x14ac:dyDescent="0.25">
      <c r="A27" s="475"/>
      <c r="B27" s="69" t="s">
        <v>253</v>
      </c>
      <c r="C27" s="214">
        <v>0</v>
      </c>
      <c r="D27" s="71" t="s">
        <v>353</v>
      </c>
      <c r="E27" s="212" t="s">
        <v>335</v>
      </c>
    </row>
    <row r="28" spans="1:5" s="66" customFormat="1" ht="13.5" thickBot="1" x14ac:dyDescent="0.25">
      <c r="A28" s="475"/>
      <c r="B28" s="69" t="s">
        <v>254</v>
      </c>
      <c r="C28" s="214">
        <v>0</v>
      </c>
      <c r="D28" s="71" t="s">
        <v>353</v>
      </c>
      <c r="E28" s="212" t="s">
        <v>335</v>
      </c>
    </row>
    <row r="29" spans="1:5" s="66" customFormat="1" ht="51.75" thickBot="1" x14ac:dyDescent="0.25">
      <c r="A29" s="475"/>
      <c r="B29" s="506" t="s">
        <v>255</v>
      </c>
      <c r="C29" s="497">
        <v>3</v>
      </c>
      <c r="D29" s="223" t="s">
        <v>523</v>
      </c>
      <c r="E29" s="224" t="s">
        <v>519</v>
      </c>
    </row>
    <row r="30" spans="1:5" s="66" customFormat="1" ht="15.75" customHeight="1" thickBot="1" x14ac:dyDescent="0.25">
      <c r="A30" s="475"/>
      <c r="B30" s="507"/>
      <c r="C30" s="498"/>
      <c r="D30" s="209" t="s">
        <v>520</v>
      </c>
      <c r="E30" s="224" t="s">
        <v>524</v>
      </c>
    </row>
    <row r="31" spans="1:5" s="66" customFormat="1" ht="13.5" thickBot="1" x14ac:dyDescent="0.25">
      <c r="A31" s="475"/>
      <c r="B31" s="70" t="s">
        <v>256</v>
      </c>
      <c r="C31" s="216" t="s">
        <v>257</v>
      </c>
      <c r="D31" s="209"/>
      <c r="E31" s="210"/>
    </row>
    <row r="32" spans="1:5" s="66" customFormat="1" ht="26.25" thickBot="1" x14ac:dyDescent="0.25">
      <c r="A32" s="475"/>
      <c r="B32" s="69" t="s">
        <v>258</v>
      </c>
      <c r="C32" s="214" t="s">
        <v>331</v>
      </c>
      <c r="D32" s="71" t="s">
        <v>354</v>
      </c>
      <c r="E32" s="71" t="s">
        <v>533</v>
      </c>
    </row>
    <row r="33" spans="1:5" s="66" customFormat="1" ht="26.25" thickBot="1" x14ac:dyDescent="0.25">
      <c r="A33" s="475"/>
      <c r="B33" s="69" t="s">
        <v>259</v>
      </c>
      <c r="C33" s="175" t="s">
        <v>331</v>
      </c>
      <c r="D33" s="71" t="s">
        <v>361</v>
      </c>
      <c r="E33" s="217" t="s">
        <v>358</v>
      </c>
    </row>
    <row r="34" spans="1:5" s="66" customFormat="1" ht="26.25" thickBot="1" x14ac:dyDescent="0.25">
      <c r="A34" s="475"/>
      <c r="B34" s="69" t="s">
        <v>260</v>
      </c>
      <c r="C34" s="175" t="s">
        <v>331</v>
      </c>
      <c r="D34" s="71" t="s">
        <v>359</v>
      </c>
      <c r="E34" s="217" t="s">
        <v>358</v>
      </c>
    </row>
    <row r="35" spans="1:5" s="66" customFormat="1" ht="26.25" thickBot="1" x14ac:dyDescent="0.25">
      <c r="A35" s="475"/>
      <c r="B35" s="69" t="s">
        <v>261</v>
      </c>
      <c r="C35" s="175" t="s">
        <v>331</v>
      </c>
      <c r="D35" s="71" t="s">
        <v>360</v>
      </c>
      <c r="E35" s="217" t="s">
        <v>358</v>
      </c>
    </row>
    <row r="36" spans="1:5" s="66" customFormat="1" ht="13.5" thickBot="1" x14ac:dyDescent="0.25">
      <c r="A36" s="475"/>
      <c r="B36" s="69" t="s">
        <v>262</v>
      </c>
      <c r="C36" s="175" t="s">
        <v>331</v>
      </c>
      <c r="D36" s="71" t="s">
        <v>355</v>
      </c>
      <c r="E36" s="71" t="s">
        <v>536</v>
      </c>
    </row>
    <row r="37" spans="1:5" s="66" customFormat="1" ht="51.75" thickBot="1" x14ac:dyDescent="0.25">
      <c r="A37" s="475"/>
      <c r="B37" s="69" t="s">
        <v>263</v>
      </c>
      <c r="C37" s="71" t="s">
        <v>529</v>
      </c>
      <c r="D37" s="71" t="s">
        <v>530</v>
      </c>
      <c r="E37" s="71" t="s">
        <v>534</v>
      </c>
    </row>
    <row r="38" spans="1:5" s="66" customFormat="1" ht="13.5" thickBot="1" x14ac:dyDescent="0.25">
      <c r="A38" s="472" t="s">
        <v>264</v>
      </c>
      <c r="B38" s="473"/>
      <c r="C38" s="71"/>
      <c r="D38" s="71"/>
      <c r="E38" s="71"/>
    </row>
    <row r="39" spans="1:5" s="66" customFormat="1" ht="13.5" thickBot="1" x14ac:dyDescent="0.25">
      <c r="A39" s="474"/>
      <c r="B39" s="72" t="s">
        <v>180</v>
      </c>
      <c r="C39" s="213" t="s">
        <v>251</v>
      </c>
      <c r="D39" s="71"/>
      <c r="E39" s="71"/>
    </row>
    <row r="40" spans="1:5" s="66" customFormat="1" ht="13.5" thickBot="1" x14ac:dyDescent="0.25">
      <c r="A40" s="475"/>
      <c r="B40" s="73" t="s">
        <v>265</v>
      </c>
      <c r="C40" s="175">
        <v>15</v>
      </c>
      <c r="D40" s="71" t="s">
        <v>470</v>
      </c>
      <c r="E40" s="71" t="s">
        <v>535</v>
      </c>
    </row>
    <row r="41" spans="1:5" s="66" customFormat="1" ht="26.25" thickBot="1" x14ac:dyDescent="0.25">
      <c r="A41" s="475"/>
      <c r="B41" s="69" t="s">
        <v>266</v>
      </c>
      <c r="C41" s="214">
        <v>3</v>
      </c>
      <c r="D41" s="71" t="s">
        <v>471</v>
      </c>
      <c r="E41" s="71" t="s">
        <v>335</v>
      </c>
    </row>
    <row r="42" spans="1:5" s="66" customFormat="1" ht="26.25" thickBot="1" x14ac:dyDescent="0.25">
      <c r="A42" s="475"/>
      <c r="B42" s="69" t="s">
        <v>267</v>
      </c>
      <c r="C42" s="214">
        <v>75</v>
      </c>
      <c r="D42" s="71" t="s">
        <v>335</v>
      </c>
      <c r="E42" s="71" t="s">
        <v>335</v>
      </c>
    </row>
    <row r="43" spans="1:5" s="66" customFormat="1" ht="26.25" thickBot="1" x14ac:dyDescent="0.25">
      <c r="A43" s="475"/>
      <c r="B43" s="69" t="s">
        <v>268</v>
      </c>
      <c r="C43" s="214">
        <v>629</v>
      </c>
      <c r="D43" s="71" t="s">
        <v>472</v>
      </c>
      <c r="E43" s="71" t="s">
        <v>535</v>
      </c>
    </row>
    <row r="44" spans="1:5" s="66" customFormat="1" ht="13.5" thickBot="1" x14ac:dyDescent="0.25">
      <c r="A44" s="475"/>
      <c r="B44" s="70" t="s">
        <v>256</v>
      </c>
      <c r="C44" s="216" t="s">
        <v>257</v>
      </c>
      <c r="D44" s="71"/>
      <c r="E44" s="71"/>
    </row>
    <row r="45" spans="1:5" s="66" customFormat="1" ht="13.5" thickBot="1" x14ac:dyDescent="0.25">
      <c r="A45" s="475"/>
      <c r="B45" s="69" t="s">
        <v>269</v>
      </c>
      <c r="C45" s="175" t="s">
        <v>469</v>
      </c>
      <c r="D45" s="71" t="s">
        <v>537</v>
      </c>
      <c r="E45" s="71" t="s">
        <v>535</v>
      </c>
    </row>
    <row r="46" spans="1:5" s="66" customFormat="1" ht="13.5" thickBot="1" x14ac:dyDescent="0.25">
      <c r="A46" s="475"/>
      <c r="B46" s="69" t="s">
        <v>259</v>
      </c>
      <c r="C46" s="175" t="s">
        <v>469</v>
      </c>
      <c r="D46" s="71" t="s">
        <v>538</v>
      </c>
      <c r="E46" s="71" t="s">
        <v>535</v>
      </c>
    </row>
    <row r="47" spans="1:5" s="66" customFormat="1" ht="13.5" thickBot="1" x14ac:dyDescent="0.25">
      <c r="A47" s="475"/>
      <c r="B47" s="69" t="s">
        <v>270</v>
      </c>
      <c r="C47" s="175" t="s">
        <v>335</v>
      </c>
      <c r="D47" s="71" t="s">
        <v>335</v>
      </c>
      <c r="E47" s="71" t="s">
        <v>335</v>
      </c>
    </row>
    <row r="48" spans="1:5" s="66" customFormat="1" ht="13.5" thickBot="1" x14ac:dyDescent="0.25">
      <c r="A48" s="475"/>
      <c r="B48" s="69" t="s">
        <v>271</v>
      </c>
      <c r="C48" s="175" t="s">
        <v>333</v>
      </c>
      <c r="D48" s="71" t="s">
        <v>335</v>
      </c>
      <c r="E48" s="71" t="s">
        <v>335</v>
      </c>
    </row>
    <row r="49" spans="1:5" s="66" customFormat="1" ht="26.25" thickBot="1" x14ac:dyDescent="0.25">
      <c r="A49" s="475"/>
      <c r="B49" s="69" t="s">
        <v>272</v>
      </c>
      <c r="C49" s="175" t="s">
        <v>333</v>
      </c>
      <c r="D49" s="71" t="s">
        <v>473</v>
      </c>
      <c r="E49" s="71" t="s">
        <v>335</v>
      </c>
    </row>
    <row r="50" spans="1:5" s="66" customFormat="1" ht="26.25" thickBot="1" x14ac:dyDescent="0.25">
      <c r="A50" s="475"/>
      <c r="B50" s="69" t="s">
        <v>273</v>
      </c>
      <c r="C50" s="175" t="s">
        <v>469</v>
      </c>
      <c r="D50" s="71" t="s">
        <v>474</v>
      </c>
      <c r="E50" s="71" t="s">
        <v>535</v>
      </c>
    </row>
    <row r="51" spans="1:5" ht="18" x14ac:dyDescent="0.2">
      <c r="A51" s="74"/>
      <c r="B51" s="75"/>
      <c r="C51" s="218"/>
      <c r="D51" s="218"/>
      <c r="E51" s="218"/>
    </row>
  </sheetData>
  <mergeCells count="30">
    <mergeCell ref="D21:D22"/>
    <mergeCell ref="C21:C22"/>
    <mergeCell ref="A21:B22"/>
    <mergeCell ref="C29:C30"/>
    <mergeCell ref="B29:B30"/>
    <mergeCell ref="A25:A37"/>
    <mergeCell ref="A15:B15"/>
    <mergeCell ref="B2:E2"/>
    <mergeCell ref="A4:B4"/>
    <mergeCell ref="A7:B7"/>
    <mergeCell ref="A8:B8"/>
    <mergeCell ref="A9:B9"/>
    <mergeCell ref="A10:B10"/>
    <mergeCell ref="A11:B11"/>
    <mergeCell ref="A12:B12"/>
    <mergeCell ref="A13:B13"/>
    <mergeCell ref="A14:B14"/>
    <mergeCell ref="C5:C6"/>
    <mergeCell ref="A5:B6"/>
    <mergeCell ref="D5:D6"/>
    <mergeCell ref="E5:E6"/>
    <mergeCell ref="A38:B38"/>
    <mergeCell ref="A39:A50"/>
    <mergeCell ref="A16:B16"/>
    <mergeCell ref="A17:B17"/>
    <mergeCell ref="A18:B18"/>
    <mergeCell ref="A19:B19"/>
    <mergeCell ref="A20:B20"/>
    <mergeCell ref="A23:B23"/>
    <mergeCell ref="A24:B24"/>
  </mergeCells>
  <phoneticPr fontId="54" type="noConversion"/>
  <hyperlinks>
    <hyperlink ref="E26" r:id="rId1"/>
    <hyperlink ref="E33" r:id="rId2"/>
    <hyperlink ref="E35" r:id="rId3"/>
    <hyperlink ref="E34" r:id="rId4"/>
    <hyperlink ref="E22"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70" zoomScaleNormal="70" workbookViewId="0">
      <selection activeCell="A20" sqref="A20:C20"/>
    </sheetView>
  </sheetViews>
  <sheetFormatPr baseColWidth="10" defaultColWidth="0" defaultRowHeight="15.75" customHeight="1" zeroHeight="1" x14ac:dyDescent="0.25"/>
  <cols>
    <col min="1" max="1" width="96.5703125" style="41" customWidth="1"/>
    <col min="2" max="2" width="4.7109375" style="25" customWidth="1"/>
    <col min="3" max="3" width="88.42578125" style="25" customWidth="1"/>
    <col min="4" max="4" width="31.85546875" style="25" hidden="1" customWidth="1"/>
    <col min="5" max="5" width="38.7109375" style="25" hidden="1" customWidth="1"/>
    <col min="6" max="16384" width="11.42578125" style="25" hidden="1"/>
  </cols>
  <sheetData>
    <row r="1" spans="1:5" x14ac:dyDescent="0.25"/>
    <row r="2" spans="1:5" x14ac:dyDescent="0.25">
      <c r="A2" s="411" t="s">
        <v>330</v>
      </c>
      <c r="B2" s="411"/>
      <c r="C2" s="411"/>
      <c r="D2" s="23"/>
      <c r="E2" s="23"/>
    </row>
    <row r="3" spans="1:5" ht="16.5" thickBot="1" x14ac:dyDescent="0.3">
      <c r="B3" s="76"/>
    </row>
    <row r="4" spans="1:5" ht="30.75" customHeight="1" thickBot="1" x14ac:dyDescent="0.3">
      <c r="A4" s="508" t="s">
        <v>274</v>
      </c>
      <c r="B4" s="509"/>
      <c r="C4" s="510"/>
    </row>
    <row r="5" spans="1:5" ht="24" customHeight="1" thickBot="1" x14ac:dyDescent="0.3">
      <c r="A5" s="77" t="s">
        <v>180</v>
      </c>
      <c r="B5" s="511"/>
      <c r="C5" s="78" t="s">
        <v>251</v>
      </c>
    </row>
    <row r="6" spans="1:5" ht="24" customHeight="1" thickBot="1" x14ac:dyDescent="0.3">
      <c r="A6" s="67" t="s">
        <v>275</v>
      </c>
      <c r="B6" s="512"/>
      <c r="C6" s="176">
        <v>3</v>
      </c>
    </row>
    <row r="7" spans="1:5" ht="24" customHeight="1" thickBot="1" x14ac:dyDescent="0.3">
      <c r="A7" s="67" t="s">
        <v>276</v>
      </c>
      <c r="B7" s="512"/>
      <c r="C7" s="176">
        <v>0</v>
      </c>
    </row>
    <row r="8" spans="1:5" ht="24" customHeight="1" thickBot="1" x14ac:dyDescent="0.3">
      <c r="A8" s="67" t="s">
        <v>277</v>
      </c>
      <c r="B8" s="512"/>
      <c r="C8" s="176">
        <v>0</v>
      </c>
    </row>
    <row r="9" spans="1:5" ht="24" customHeight="1" thickBot="1" x14ac:dyDescent="0.3">
      <c r="A9" s="67" t="s">
        <v>278</v>
      </c>
      <c r="B9" s="512"/>
      <c r="C9" s="176">
        <v>3</v>
      </c>
    </row>
    <row r="10" spans="1:5" ht="24" customHeight="1" thickBot="1" x14ac:dyDescent="0.3">
      <c r="A10" s="67" t="s">
        <v>279</v>
      </c>
      <c r="B10" s="512"/>
      <c r="C10" s="176" t="s">
        <v>390</v>
      </c>
    </row>
    <row r="11" spans="1:5" ht="24" customHeight="1" thickBot="1" x14ac:dyDescent="0.3">
      <c r="A11" s="67" t="s">
        <v>280</v>
      </c>
      <c r="B11" s="512"/>
      <c r="C11" s="176">
        <v>4</v>
      </c>
    </row>
    <row r="12" spans="1:5" ht="24" customHeight="1" thickBot="1" x14ac:dyDescent="0.3">
      <c r="A12" s="67" t="s">
        <v>281</v>
      </c>
      <c r="B12" s="512"/>
      <c r="C12" s="176">
        <v>0</v>
      </c>
    </row>
    <row r="13" spans="1:5" ht="24" customHeight="1" thickBot="1" x14ac:dyDescent="0.3">
      <c r="A13" s="77" t="s">
        <v>256</v>
      </c>
      <c r="B13" s="512"/>
      <c r="C13" s="78" t="s">
        <v>257</v>
      </c>
    </row>
    <row r="14" spans="1:5" ht="24" customHeight="1" thickBot="1" x14ac:dyDescent="0.3">
      <c r="A14" s="67" t="s">
        <v>282</v>
      </c>
      <c r="B14" s="512"/>
      <c r="C14" s="176" t="s">
        <v>475</v>
      </c>
    </row>
    <row r="15" spans="1:5" ht="24" customHeight="1" thickBot="1" x14ac:dyDescent="0.3">
      <c r="A15" s="67" t="s">
        <v>259</v>
      </c>
      <c r="B15" s="512"/>
      <c r="C15" s="176" t="s">
        <v>331</v>
      </c>
    </row>
    <row r="16" spans="1:5" ht="24" customHeight="1" thickBot="1" x14ac:dyDescent="0.3">
      <c r="A16" s="67" t="s">
        <v>283</v>
      </c>
      <c r="B16" s="512"/>
      <c r="C16" s="176" t="s">
        <v>331</v>
      </c>
    </row>
    <row r="17" spans="1:3" ht="24" customHeight="1" thickBot="1" x14ac:dyDescent="0.3">
      <c r="A17" s="67" t="s">
        <v>284</v>
      </c>
      <c r="B17" s="512"/>
      <c r="C17" s="176" t="s">
        <v>331</v>
      </c>
    </row>
    <row r="18" spans="1:3" ht="45.75" customHeight="1" thickBot="1" x14ac:dyDescent="0.3">
      <c r="A18" s="67" t="s">
        <v>285</v>
      </c>
      <c r="B18" s="512"/>
      <c r="C18" s="177" t="s">
        <v>332</v>
      </c>
    </row>
    <row r="19" spans="1:3" ht="24" customHeight="1" thickBot="1" x14ac:dyDescent="0.3">
      <c r="A19" s="67" t="s">
        <v>286</v>
      </c>
      <c r="B19" s="513"/>
      <c r="C19" s="177" t="s">
        <v>333</v>
      </c>
    </row>
    <row r="20" spans="1:3" ht="63" customHeight="1" thickBot="1" x14ac:dyDescent="0.3">
      <c r="A20" s="514" t="s">
        <v>527</v>
      </c>
      <c r="B20" s="515"/>
      <c r="C20" s="516"/>
    </row>
    <row r="21" spans="1:3" hidden="1" x14ac:dyDescent="0.25"/>
    <row r="22" spans="1:3" hidden="1" x14ac:dyDescent="0.25"/>
    <row r="23" spans="1:3" hidden="1" x14ac:dyDescent="0.25"/>
    <row r="24" spans="1:3" hidden="1" x14ac:dyDescent="0.25"/>
    <row r="25" spans="1:3" hidden="1" x14ac:dyDescent="0.25"/>
    <row r="26" spans="1:3" hidden="1" x14ac:dyDescent="0.25"/>
    <row r="27" spans="1:3" hidden="1" x14ac:dyDescent="0.25"/>
    <row r="28" spans="1:3" hidden="1" x14ac:dyDescent="0.25"/>
    <row r="29" spans="1:3" hidden="1" x14ac:dyDescent="0.25"/>
    <row r="30" spans="1:3" hidden="1" x14ac:dyDescent="0.25"/>
    <row r="31" spans="1:3" hidden="1" x14ac:dyDescent="0.25"/>
    <row r="32" spans="1:3" hidden="1" x14ac:dyDescent="0.25"/>
    <row r="33" s="25" customFormat="1" hidden="1" x14ac:dyDescent="0.25"/>
    <row r="34" s="25" customFormat="1" hidden="1" x14ac:dyDescent="0.25"/>
    <row r="35" s="25" customFormat="1" hidden="1" x14ac:dyDescent="0.25"/>
    <row r="36" s="25" customFormat="1" hidden="1" x14ac:dyDescent="0.25"/>
    <row r="37" s="25" customFormat="1" hidden="1" x14ac:dyDescent="0.25"/>
    <row r="38" s="25" customFormat="1" hidden="1" x14ac:dyDescent="0.25"/>
    <row r="39" s="25" customFormat="1" hidden="1" x14ac:dyDescent="0.25"/>
    <row r="40" s="25" customFormat="1" hidden="1" x14ac:dyDescent="0.25"/>
    <row r="41" s="25" customFormat="1" hidden="1" x14ac:dyDescent="0.25"/>
    <row r="42" s="25" customFormat="1" hidden="1" x14ac:dyDescent="0.25"/>
    <row r="43" s="25" customFormat="1" hidden="1" x14ac:dyDescent="0.25"/>
    <row r="44" s="25" customFormat="1" hidden="1" x14ac:dyDescent="0.25"/>
    <row r="45" s="25" customFormat="1" hidden="1" x14ac:dyDescent="0.25"/>
    <row r="46" s="25" customFormat="1" hidden="1" x14ac:dyDescent="0.25"/>
    <row r="47" s="25" customFormat="1" hidden="1" x14ac:dyDescent="0.25"/>
    <row r="48" s="25" customFormat="1" hidden="1" x14ac:dyDescent="0.25"/>
    <row r="49" s="25" customFormat="1" hidden="1" x14ac:dyDescent="0.25"/>
    <row r="50" s="25" customFormat="1" hidden="1" x14ac:dyDescent="0.25"/>
    <row r="51" s="25" customFormat="1" hidden="1" x14ac:dyDescent="0.25"/>
    <row r="52" s="25" customFormat="1" hidden="1" x14ac:dyDescent="0.25"/>
    <row r="53" s="25" customFormat="1" hidden="1" x14ac:dyDescent="0.25"/>
    <row r="54" s="25" customFormat="1" hidden="1" x14ac:dyDescent="0.25"/>
    <row r="55" s="25" customFormat="1" hidden="1" x14ac:dyDescent="0.25"/>
    <row r="56" s="25" customFormat="1" hidden="1" x14ac:dyDescent="0.25"/>
    <row r="57" s="25" customFormat="1" hidden="1" x14ac:dyDescent="0.25"/>
    <row r="58" s="25" customFormat="1" hidden="1" x14ac:dyDescent="0.25"/>
    <row r="59" s="25" customFormat="1" hidden="1" x14ac:dyDescent="0.25"/>
    <row r="60" s="25" customFormat="1" hidden="1" x14ac:dyDescent="0.25"/>
    <row r="61" s="25" customFormat="1" hidden="1" x14ac:dyDescent="0.25"/>
    <row r="62" s="25" customFormat="1" hidden="1" x14ac:dyDescent="0.25"/>
    <row r="63" s="25" customFormat="1" hidden="1" x14ac:dyDescent="0.25"/>
  </sheetData>
  <mergeCells count="4">
    <mergeCell ref="A2:C2"/>
    <mergeCell ref="A4:C4"/>
    <mergeCell ref="B5:B19"/>
    <mergeCell ref="A20:C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9"/>
  <sheetViews>
    <sheetView zoomScale="85" zoomScaleNormal="85" workbookViewId="0">
      <pane ySplit="4" topLeftCell="A9" activePane="bottomLeft" state="frozen"/>
      <selection pane="bottomLeft" activeCell="A9" sqref="A9"/>
    </sheetView>
  </sheetViews>
  <sheetFormatPr baseColWidth="10" defaultColWidth="0" defaultRowHeight="15" zeroHeight="1" x14ac:dyDescent="0.25"/>
  <cols>
    <col min="1" max="1" width="229.42578125" style="1" customWidth="1"/>
    <col min="2" max="16384" width="11.42578125" style="1" hidden="1"/>
  </cols>
  <sheetData>
    <row r="1" spans="1:1" x14ac:dyDescent="0.25">
      <c r="A1" s="30"/>
    </row>
    <row r="2" spans="1:1" ht="18" x14ac:dyDescent="0.25">
      <c r="A2" s="31" t="s">
        <v>113</v>
      </c>
    </row>
    <row r="3" spans="1:1" ht="18" x14ac:dyDescent="0.25">
      <c r="A3" s="31"/>
    </row>
    <row r="4" spans="1:1" ht="12" customHeight="1" x14ac:dyDescent="0.25">
      <c r="A4" s="32"/>
    </row>
    <row r="5" spans="1:1" x14ac:dyDescent="0.25">
      <c r="A5" s="33"/>
    </row>
    <row r="6" spans="1:1" x14ac:dyDescent="0.25">
      <c r="A6" s="34" t="s">
        <v>287</v>
      </c>
    </row>
    <row r="7" spans="1:1" ht="63.75" customHeight="1" x14ac:dyDescent="0.25">
      <c r="A7" s="34" t="s">
        <v>288</v>
      </c>
    </row>
    <row r="8" spans="1:1" ht="24.75" customHeight="1" x14ac:dyDescent="0.25">
      <c r="A8" s="79" t="s">
        <v>109</v>
      </c>
    </row>
    <row r="9" spans="1:1" ht="234" customHeight="1" x14ac:dyDescent="0.25">
      <c r="A9" s="50" t="s">
        <v>289</v>
      </c>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7"/>
  <sheetViews>
    <sheetView tabSelected="1" zoomScale="55" zoomScaleNormal="55" workbookViewId="0">
      <pane ySplit="6" topLeftCell="A64" activePane="bottomLeft" state="frozen"/>
      <selection pane="bottomLeft" activeCell="F71" sqref="F71"/>
    </sheetView>
  </sheetViews>
  <sheetFormatPr baseColWidth="10" defaultColWidth="0" defaultRowHeight="15.75" zeroHeight="1" x14ac:dyDescent="0.25"/>
  <cols>
    <col min="1" max="1" width="36.140625" style="42" customWidth="1"/>
    <col min="2" max="2" width="39.7109375" style="25" customWidth="1"/>
    <col min="3" max="4" width="23.7109375" style="25" customWidth="1"/>
    <col min="5" max="5" width="64.28515625" style="25" customWidth="1"/>
    <col min="6" max="6" width="54.5703125" style="25" customWidth="1"/>
    <col min="7" max="7" width="59.7109375" style="25" customWidth="1"/>
    <col min="8" max="8" width="11.42578125" style="25" hidden="1" customWidth="1"/>
    <col min="9" max="12" width="0" style="25" hidden="1" customWidth="1"/>
    <col min="13" max="16384" width="11.42578125" style="25" hidden="1"/>
  </cols>
  <sheetData>
    <row r="1" spans="1:12" x14ac:dyDescent="0.25"/>
    <row r="2" spans="1:12" x14ac:dyDescent="0.25">
      <c r="A2" s="247" t="s">
        <v>122</v>
      </c>
      <c r="B2" s="247"/>
      <c r="C2" s="247"/>
      <c r="D2" s="247"/>
      <c r="E2" s="247"/>
      <c r="F2" s="247"/>
      <c r="G2" s="247"/>
      <c r="H2" s="39"/>
      <c r="I2" s="39"/>
      <c r="J2" s="39"/>
      <c r="K2" s="39"/>
      <c r="L2" s="39"/>
    </row>
    <row r="3" spans="1:12" x14ac:dyDescent="0.25"/>
    <row r="4" spans="1:12" x14ac:dyDescent="0.25">
      <c r="A4" s="261" t="s">
        <v>123</v>
      </c>
      <c r="B4" s="261"/>
      <c r="C4" s="261"/>
      <c r="D4" s="261"/>
      <c r="E4" s="261"/>
      <c r="F4" s="261"/>
      <c r="G4" s="261"/>
    </row>
    <row r="5" spans="1:12" x14ac:dyDescent="0.25">
      <c r="A5" s="262" t="s">
        <v>122</v>
      </c>
      <c r="B5" s="262"/>
      <c r="C5" s="262"/>
      <c r="D5" s="262"/>
      <c r="E5" s="262"/>
      <c r="F5" s="262"/>
      <c r="G5" s="262"/>
    </row>
    <row r="6" spans="1:12" ht="16.5" thickBot="1" x14ac:dyDescent="0.3">
      <c r="A6" s="85" t="s">
        <v>124</v>
      </c>
      <c r="B6" s="263" t="s">
        <v>125</v>
      </c>
      <c r="C6" s="263"/>
      <c r="D6" s="263"/>
      <c r="E6" s="263"/>
      <c r="F6" s="85" t="s">
        <v>126</v>
      </c>
      <c r="G6" s="85" t="s">
        <v>127</v>
      </c>
    </row>
    <row r="7" spans="1:12" ht="40.5" customHeight="1" x14ac:dyDescent="0.25">
      <c r="A7" s="264" t="s">
        <v>128</v>
      </c>
      <c r="B7" s="248" t="s">
        <v>296</v>
      </c>
      <c r="C7" s="249"/>
      <c r="D7" s="249"/>
      <c r="E7" s="249"/>
      <c r="F7" s="249"/>
      <c r="G7" s="250"/>
    </row>
    <row r="8" spans="1:12" ht="408.75" customHeight="1" x14ac:dyDescent="0.25">
      <c r="A8" s="265"/>
      <c r="B8" s="267" t="s">
        <v>294</v>
      </c>
      <c r="C8" s="268"/>
      <c r="D8" s="268"/>
      <c r="E8" s="269"/>
      <c r="F8" s="202" t="s">
        <v>549</v>
      </c>
      <c r="G8" s="109" t="s">
        <v>352</v>
      </c>
    </row>
    <row r="9" spans="1:12" ht="54" customHeight="1" x14ac:dyDescent="0.25">
      <c r="A9" s="265"/>
      <c r="B9" s="267" t="s">
        <v>295</v>
      </c>
      <c r="C9" s="268"/>
      <c r="D9" s="268"/>
      <c r="E9" s="268"/>
      <c r="F9" s="268"/>
      <c r="G9" s="367"/>
    </row>
    <row r="10" spans="1:12" x14ac:dyDescent="0.25">
      <c r="A10" s="265"/>
      <c r="B10" s="251" t="s">
        <v>129</v>
      </c>
      <c r="C10" s="252"/>
      <c r="D10" s="252"/>
      <c r="E10" s="252"/>
      <c r="F10" s="252"/>
      <c r="G10" s="253"/>
    </row>
    <row r="11" spans="1:12" ht="150" x14ac:dyDescent="0.25">
      <c r="A11" s="265"/>
      <c r="B11" s="270" t="s">
        <v>130</v>
      </c>
      <c r="C11" s="271"/>
      <c r="D11" s="271"/>
      <c r="E11" s="272"/>
      <c r="F11" s="157">
        <v>5388660667</v>
      </c>
      <c r="G11" s="203" t="s">
        <v>502</v>
      </c>
    </row>
    <row r="12" spans="1:12" ht="150" customHeight="1" x14ac:dyDescent="0.25">
      <c r="A12" s="265"/>
      <c r="B12" s="270" t="s">
        <v>131</v>
      </c>
      <c r="C12" s="271"/>
      <c r="D12" s="271"/>
      <c r="E12" s="272"/>
      <c r="F12" s="157">
        <v>280879421</v>
      </c>
      <c r="G12" s="279" t="s">
        <v>502</v>
      </c>
    </row>
    <row r="13" spans="1:12" x14ac:dyDescent="0.25">
      <c r="A13" s="265"/>
      <c r="B13" s="270" t="s">
        <v>132</v>
      </c>
      <c r="C13" s="271"/>
      <c r="D13" s="271"/>
      <c r="E13" s="272"/>
      <c r="F13" s="204">
        <f>(F12/F11)</f>
        <v>5.2124161894271305E-2</v>
      </c>
      <c r="G13" s="280"/>
    </row>
    <row r="14" spans="1:12" x14ac:dyDescent="0.25">
      <c r="A14" s="265"/>
      <c r="B14" s="251" t="s">
        <v>133</v>
      </c>
      <c r="C14" s="252"/>
      <c r="D14" s="252"/>
      <c r="E14" s="252"/>
      <c r="F14" s="252"/>
      <c r="G14" s="253"/>
    </row>
    <row r="15" spans="1:12" x14ac:dyDescent="0.25">
      <c r="A15" s="265"/>
      <c r="B15" s="273" t="s">
        <v>134</v>
      </c>
      <c r="C15" s="274"/>
      <c r="D15" s="274"/>
      <c r="E15" s="275"/>
      <c r="F15" s="113"/>
      <c r="G15" s="114"/>
    </row>
    <row r="16" spans="1:12" x14ac:dyDescent="0.25">
      <c r="A16" s="265"/>
      <c r="B16" s="273" t="s">
        <v>135</v>
      </c>
      <c r="C16" s="274"/>
      <c r="D16" s="274"/>
      <c r="E16" s="275"/>
      <c r="F16" s="113"/>
      <c r="G16" s="114"/>
    </row>
    <row r="17" spans="1:7" ht="16.5" thickBot="1" x14ac:dyDescent="0.3">
      <c r="A17" s="266"/>
      <c r="B17" s="276" t="s">
        <v>132</v>
      </c>
      <c r="C17" s="277"/>
      <c r="D17" s="277"/>
      <c r="E17" s="278"/>
      <c r="F17" s="115"/>
      <c r="G17" s="116"/>
    </row>
    <row r="18" spans="1:7" ht="36" customHeight="1" x14ac:dyDescent="0.25">
      <c r="A18" s="254" t="s">
        <v>136</v>
      </c>
      <c r="B18" s="258" t="s">
        <v>137</v>
      </c>
      <c r="C18" s="259"/>
      <c r="D18" s="259"/>
      <c r="E18" s="259"/>
      <c r="F18" s="259"/>
      <c r="G18" s="260"/>
    </row>
    <row r="19" spans="1:7" ht="24" customHeight="1" x14ac:dyDescent="0.25">
      <c r="A19" s="255"/>
      <c r="B19" s="241" t="s">
        <v>215</v>
      </c>
      <c r="C19" s="242"/>
      <c r="D19" s="242"/>
      <c r="E19" s="242"/>
      <c r="F19" s="242"/>
      <c r="G19" s="243"/>
    </row>
    <row r="20" spans="1:7" x14ac:dyDescent="0.25">
      <c r="A20" s="255"/>
      <c r="B20" s="273" t="s">
        <v>138</v>
      </c>
      <c r="C20" s="274"/>
      <c r="D20" s="274"/>
      <c r="E20" s="275"/>
      <c r="F20" s="98"/>
      <c r="G20" s="112"/>
    </row>
    <row r="21" spans="1:7" x14ac:dyDescent="0.25">
      <c r="A21" s="255"/>
      <c r="B21" s="273" t="s">
        <v>139</v>
      </c>
      <c r="C21" s="274"/>
      <c r="D21" s="274"/>
      <c r="E21" s="275"/>
      <c r="F21" s="98"/>
      <c r="G21" s="112"/>
    </row>
    <row r="22" spans="1:7" x14ac:dyDescent="0.25">
      <c r="A22" s="255"/>
      <c r="B22" s="273" t="s">
        <v>138</v>
      </c>
      <c r="C22" s="274"/>
      <c r="D22" s="274"/>
      <c r="E22" s="275"/>
      <c r="F22" s="98"/>
      <c r="G22" s="112"/>
    </row>
    <row r="23" spans="1:7" x14ac:dyDescent="0.25">
      <c r="A23" s="255"/>
      <c r="B23" s="273" t="s">
        <v>139</v>
      </c>
      <c r="C23" s="274"/>
      <c r="D23" s="274"/>
      <c r="E23" s="275"/>
      <c r="F23" s="98"/>
      <c r="G23" s="112"/>
    </row>
    <row r="24" spans="1:7" x14ac:dyDescent="0.25">
      <c r="A24" s="255"/>
      <c r="B24" s="273" t="s">
        <v>138</v>
      </c>
      <c r="C24" s="274"/>
      <c r="D24" s="274"/>
      <c r="E24" s="275"/>
      <c r="F24" s="98"/>
      <c r="G24" s="112"/>
    </row>
    <row r="25" spans="1:7" x14ac:dyDescent="0.25">
      <c r="A25" s="255"/>
      <c r="B25" s="273" t="s">
        <v>139</v>
      </c>
      <c r="C25" s="274"/>
      <c r="D25" s="274"/>
      <c r="E25" s="275"/>
      <c r="F25" s="98"/>
      <c r="G25" s="112"/>
    </row>
    <row r="26" spans="1:7" ht="24" customHeight="1" x14ac:dyDescent="0.25">
      <c r="A26" s="255"/>
      <c r="B26" s="241" t="s">
        <v>216</v>
      </c>
      <c r="C26" s="242"/>
      <c r="D26" s="242"/>
      <c r="E26" s="242"/>
      <c r="F26" s="242"/>
      <c r="G26" s="243"/>
    </row>
    <row r="27" spans="1:7" x14ac:dyDescent="0.25">
      <c r="A27" s="255"/>
      <c r="B27" s="281" t="s">
        <v>140</v>
      </c>
      <c r="C27" s="282"/>
      <c r="D27" s="282"/>
      <c r="E27" s="282"/>
      <c r="F27" s="282"/>
      <c r="G27" s="283"/>
    </row>
    <row r="28" spans="1:7" x14ac:dyDescent="0.25">
      <c r="A28" s="255"/>
      <c r="B28" s="273" t="s">
        <v>141</v>
      </c>
      <c r="C28" s="274"/>
      <c r="D28" s="274"/>
      <c r="E28" s="275"/>
      <c r="F28" s="113"/>
      <c r="G28" s="112"/>
    </row>
    <row r="29" spans="1:7" x14ac:dyDescent="0.25">
      <c r="A29" s="255"/>
      <c r="B29" s="273" t="s">
        <v>142</v>
      </c>
      <c r="C29" s="274"/>
      <c r="D29" s="274"/>
      <c r="E29" s="275"/>
      <c r="F29" s="113"/>
      <c r="G29" s="112"/>
    </row>
    <row r="30" spans="1:7" x14ac:dyDescent="0.25">
      <c r="A30" s="255"/>
      <c r="B30" s="273" t="s">
        <v>143</v>
      </c>
      <c r="C30" s="274"/>
      <c r="D30" s="274"/>
      <c r="E30" s="275"/>
      <c r="F30" s="113"/>
      <c r="G30" s="112"/>
    </row>
    <row r="31" spans="1:7" x14ac:dyDescent="0.25">
      <c r="A31" s="255"/>
      <c r="B31" s="273" t="s">
        <v>144</v>
      </c>
      <c r="C31" s="274"/>
      <c r="D31" s="274"/>
      <c r="E31" s="275"/>
      <c r="F31" s="113"/>
      <c r="G31" s="112"/>
    </row>
    <row r="32" spans="1:7" ht="16.5" customHeight="1" x14ac:dyDescent="0.25">
      <c r="A32" s="255"/>
      <c r="B32" s="273" t="s">
        <v>145</v>
      </c>
      <c r="C32" s="274"/>
      <c r="D32" s="274"/>
      <c r="E32" s="275"/>
      <c r="F32" s="113"/>
      <c r="G32" s="112"/>
    </row>
    <row r="33" spans="1:7" ht="24" customHeight="1" x14ac:dyDescent="0.25">
      <c r="A33" s="255"/>
      <c r="B33" s="284" t="s">
        <v>217</v>
      </c>
      <c r="C33" s="285"/>
      <c r="D33" s="285"/>
      <c r="E33" s="285"/>
      <c r="F33" s="285"/>
      <c r="G33" s="286"/>
    </row>
    <row r="34" spans="1:7" x14ac:dyDescent="0.25">
      <c r="A34" s="255"/>
      <c r="B34" s="44" t="s">
        <v>219</v>
      </c>
      <c r="C34" s="44" t="s">
        <v>146</v>
      </c>
      <c r="D34" s="44" t="s">
        <v>147</v>
      </c>
      <c r="E34" s="44" t="s">
        <v>68</v>
      </c>
      <c r="F34" s="44" t="s">
        <v>148</v>
      </c>
      <c r="G34" s="88"/>
    </row>
    <row r="35" spans="1:7" x14ac:dyDescent="0.25">
      <c r="A35" s="255"/>
      <c r="B35" s="98" t="s">
        <v>149</v>
      </c>
      <c r="C35" s="111"/>
      <c r="D35" s="111"/>
      <c r="E35" s="111"/>
      <c r="F35" s="111"/>
      <c r="G35" s="112"/>
    </row>
    <row r="36" spans="1:7" x14ac:dyDescent="0.25">
      <c r="A36" s="255"/>
      <c r="B36" s="98" t="s">
        <v>150</v>
      </c>
      <c r="C36" s="111"/>
      <c r="D36" s="111"/>
      <c r="E36" s="111"/>
      <c r="F36" s="111"/>
      <c r="G36" s="112"/>
    </row>
    <row r="37" spans="1:7" ht="16.5" thickBot="1" x14ac:dyDescent="0.3">
      <c r="A37" s="255"/>
      <c r="B37" s="181" t="s">
        <v>151</v>
      </c>
      <c r="C37" s="182"/>
      <c r="D37" s="182"/>
      <c r="E37" s="182"/>
      <c r="F37" s="182"/>
      <c r="G37" s="183"/>
    </row>
    <row r="38" spans="1:7" x14ac:dyDescent="0.25">
      <c r="A38" s="256"/>
      <c r="B38" s="287" t="s">
        <v>152</v>
      </c>
      <c r="C38" s="288"/>
      <c r="D38" s="288"/>
      <c r="E38" s="288"/>
      <c r="F38" s="288"/>
      <c r="G38" s="289"/>
    </row>
    <row r="39" spans="1:7" ht="46.5" customHeight="1" x14ac:dyDescent="0.25">
      <c r="A39" s="256"/>
      <c r="B39" s="184"/>
      <c r="C39" s="172"/>
      <c r="D39" s="172"/>
      <c r="E39" s="172"/>
      <c r="F39" s="172"/>
      <c r="G39" s="180" t="s">
        <v>391</v>
      </c>
    </row>
    <row r="40" spans="1:7" ht="45" x14ac:dyDescent="0.25">
      <c r="A40" s="256"/>
      <c r="B40" s="348" t="s">
        <v>153</v>
      </c>
      <c r="C40" s="349"/>
      <c r="D40" s="349"/>
      <c r="E40" s="350"/>
      <c r="F40" s="178">
        <f>F12</f>
        <v>280879421</v>
      </c>
      <c r="G40" s="109" t="s">
        <v>485</v>
      </c>
    </row>
    <row r="41" spans="1:7" ht="45" x14ac:dyDescent="0.25">
      <c r="A41" s="256"/>
      <c r="B41" s="348" t="s">
        <v>154</v>
      </c>
      <c r="C41" s="349"/>
      <c r="D41" s="349"/>
      <c r="E41" s="350"/>
      <c r="F41" s="178">
        <v>272846054</v>
      </c>
      <c r="G41" s="109" t="s">
        <v>486</v>
      </c>
    </row>
    <row r="42" spans="1:7" ht="45" x14ac:dyDescent="0.25">
      <c r="A42" s="256"/>
      <c r="B42" s="348" t="s">
        <v>155</v>
      </c>
      <c r="C42" s="349"/>
      <c r="D42" s="349"/>
      <c r="E42" s="350"/>
      <c r="F42" s="178">
        <v>260459835</v>
      </c>
      <c r="G42" s="109" t="s">
        <v>487</v>
      </c>
    </row>
    <row r="43" spans="1:7" ht="45" x14ac:dyDescent="0.25">
      <c r="A43" s="256"/>
      <c r="B43" s="348" t="s">
        <v>156</v>
      </c>
      <c r="C43" s="349"/>
      <c r="D43" s="349"/>
      <c r="E43" s="350"/>
      <c r="F43" s="178">
        <v>246994896</v>
      </c>
      <c r="G43" s="109" t="s">
        <v>488</v>
      </c>
    </row>
    <row r="44" spans="1:7" ht="45.75" thickBot="1" x14ac:dyDescent="0.3">
      <c r="A44" s="256"/>
      <c r="B44" s="368" t="s">
        <v>157</v>
      </c>
      <c r="C44" s="369"/>
      <c r="D44" s="369"/>
      <c r="E44" s="370"/>
      <c r="F44" s="185">
        <v>235003248</v>
      </c>
      <c r="G44" s="110" t="s">
        <v>484</v>
      </c>
    </row>
    <row r="45" spans="1:7" ht="15.75" customHeight="1" x14ac:dyDescent="0.25">
      <c r="A45" s="255"/>
      <c r="B45" s="290" t="s">
        <v>158</v>
      </c>
      <c r="C45" s="291"/>
      <c r="D45" s="291"/>
      <c r="E45" s="291"/>
      <c r="F45" s="291"/>
      <c r="G45" s="292"/>
    </row>
    <row r="46" spans="1:7" ht="66.75" customHeight="1" x14ac:dyDescent="0.25">
      <c r="A46" s="255"/>
      <c r="B46" s="46" t="s">
        <v>159</v>
      </c>
      <c r="C46" s="46" t="s">
        <v>160</v>
      </c>
      <c r="D46" s="205" t="s">
        <v>161</v>
      </c>
      <c r="E46" s="205" t="s">
        <v>293</v>
      </c>
      <c r="F46" s="46"/>
      <c r="G46" s="201" t="s">
        <v>339</v>
      </c>
    </row>
    <row r="47" spans="1:7" ht="41.25" customHeight="1" x14ac:dyDescent="0.25">
      <c r="A47" s="255"/>
      <c r="B47" s="297">
        <v>2023</v>
      </c>
      <c r="C47" s="297">
        <v>12910</v>
      </c>
      <c r="D47" s="302">
        <v>3195</v>
      </c>
      <c r="E47" s="302">
        <v>75.09</v>
      </c>
      <c r="F47" s="322"/>
      <c r="G47" s="179" t="s">
        <v>481</v>
      </c>
    </row>
    <row r="48" spans="1:7" ht="51.75" customHeight="1" x14ac:dyDescent="0.25">
      <c r="A48" s="255"/>
      <c r="B48" s="301"/>
      <c r="C48" s="301"/>
      <c r="D48" s="303"/>
      <c r="E48" s="303"/>
      <c r="F48" s="323"/>
      <c r="G48" s="186" t="s">
        <v>338</v>
      </c>
    </row>
    <row r="49" spans="1:7" ht="31.5" x14ac:dyDescent="0.25">
      <c r="A49" s="255"/>
      <c r="B49" s="297">
        <v>2022</v>
      </c>
      <c r="C49" s="297">
        <v>12512</v>
      </c>
      <c r="D49" s="302">
        <v>2857</v>
      </c>
      <c r="E49" s="302">
        <v>76.510000000000005</v>
      </c>
      <c r="F49" s="322"/>
      <c r="G49" s="179" t="s">
        <v>481</v>
      </c>
    </row>
    <row r="50" spans="1:7" ht="54" customHeight="1" x14ac:dyDescent="0.25">
      <c r="A50" s="255"/>
      <c r="B50" s="301"/>
      <c r="C50" s="301"/>
      <c r="D50" s="303"/>
      <c r="E50" s="303"/>
      <c r="F50" s="323"/>
      <c r="G50" s="186" t="s">
        <v>340</v>
      </c>
    </row>
    <row r="51" spans="1:7" ht="34.5" customHeight="1" x14ac:dyDescent="0.25">
      <c r="A51" s="255"/>
      <c r="B51" s="297">
        <v>2021</v>
      </c>
      <c r="C51" s="297">
        <v>11461</v>
      </c>
      <c r="D51" s="302">
        <v>2426</v>
      </c>
      <c r="E51" s="304">
        <v>73.94</v>
      </c>
      <c r="F51" s="306"/>
      <c r="G51" s="179" t="s">
        <v>481</v>
      </c>
    </row>
    <row r="52" spans="1:7" ht="78" customHeight="1" x14ac:dyDescent="0.25">
      <c r="A52" s="255"/>
      <c r="B52" s="301"/>
      <c r="C52" s="301"/>
      <c r="D52" s="303"/>
      <c r="E52" s="305"/>
      <c r="F52" s="307"/>
      <c r="G52" s="186" t="s">
        <v>341</v>
      </c>
    </row>
    <row r="53" spans="1:7" ht="31.5" x14ac:dyDescent="0.25">
      <c r="A53" s="255"/>
      <c r="B53" s="297">
        <v>2020</v>
      </c>
      <c r="C53" s="297">
        <v>10340</v>
      </c>
      <c r="D53" s="302">
        <v>2321</v>
      </c>
      <c r="E53" s="302">
        <v>72.37</v>
      </c>
      <c r="F53" s="322"/>
      <c r="G53" s="179" t="s">
        <v>482</v>
      </c>
    </row>
    <row r="54" spans="1:7" ht="24" customHeight="1" x14ac:dyDescent="0.25">
      <c r="A54" s="255"/>
      <c r="B54" s="371"/>
      <c r="C54" s="371"/>
      <c r="D54" s="372"/>
      <c r="E54" s="372"/>
      <c r="F54" s="373"/>
      <c r="G54" s="324" t="s">
        <v>342</v>
      </c>
    </row>
    <row r="55" spans="1:7" ht="24" customHeight="1" x14ac:dyDescent="0.25">
      <c r="A55" s="255"/>
      <c r="B55" s="301"/>
      <c r="C55" s="301"/>
      <c r="D55" s="303"/>
      <c r="E55" s="303"/>
      <c r="F55" s="323"/>
      <c r="G55" s="325"/>
    </row>
    <row r="56" spans="1:7" ht="32.25" customHeight="1" x14ac:dyDescent="0.25">
      <c r="A56" s="255"/>
      <c r="B56" s="297">
        <v>2019</v>
      </c>
      <c r="C56" s="297">
        <v>9166</v>
      </c>
      <c r="D56" s="302">
        <v>2413</v>
      </c>
      <c r="E56" s="302">
        <v>68.81</v>
      </c>
      <c r="F56" s="322"/>
      <c r="G56" s="179" t="s">
        <v>483</v>
      </c>
    </row>
    <row r="57" spans="1:7" ht="60.75" customHeight="1" x14ac:dyDescent="0.25">
      <c r="A57" s="255"/>
      <c r="B57" s="301"/>
      <c r="C57" s="301"/>
      <c r="D57" s="303"/>
      <c r="E57" s="303"/>
      <c r="F57" s="323"/>
      <c r="G57" s="186" t="s">
        <v>343</v>
      </c>
    </row>
    <row r="58" spans="1:7" ht="15.75" customHeight="1" thickBot="1" x14ac:dyDescent="0.3">
      <c r="A58" s="255"/>
      <c r="B58" s="309" t="s">
        <v>162</v>
      </c>
      <c r="C58" s="310"/>
      <c r="D58" s="310"/>
      <c r="E58" s="310"/>
      <c r="F58" s="310"/>
      <c r="G58" s="311"/>
    </row>
    <row r="59" spans="1:7" ht="45" customHeight="1" x14ac:dyDescent="0.25">
      <c r="A59" s="255"/>
      <c r="B59" s="46" t="s">
        <v>159</v>
      </c>
      <c r="C59" s="46" t="s">
        <v>163</v>
      </c>
      <c r="D59" s="46" t="s">
        <v>164</v>
      </c>
      <c r="E59" s="46" t="s">
        <v>165</v>
      </c>
      <c r="F59" s="171" t="s">
        <v>166</v>
      </c>
      <c r="G59" s="188" t="s">
        <v>344</v>
      </c>
    </row>
    <row r="60" spans="1:7" ht="31.5" x14ac:dyDescent="0.25">
      <c r="A60" s="255"/>
      <c r="B60" s="297">
        <v>2023</v>
      </c>
      <c r="C60" s="297">
        <v>7618</v>
      </c>
      <c r="D60" s="302">
        <v>1847</v>
      </c>
      <c r="E60" s="297">
        <v>5292</v>
      </c>
      <c r="F60" s="299">
        <v>1348</v>
      </c>
      <c r="G60" s="189" t="s">
        <v>504</v>
      </c>
    </row>
    <row r="61" spans="1:7" ht="61.5" customHeight="1" x14ac:dyDescent="0.25">
      <c r="A61" s="255"/>
      <c r="B61" s="301"/>
      <c r="C61" s="301"/>
      <c r="D61" s="303"/>
      <c r="E61" s="301"/>
      <c r="F61" s="308"/>
      <c r="G61" s="190" t="s">
        <v>503</v>
      </c>
    </row>
    <row r="62" spans="1:7" ht="31.5" x14ac:dyDescent="0.25">
      <c r="A62" s="255"/>
      <c r="B62" s="297">
        <v>2022</v>
      </c>
      <c r="C62" s="297">
        <v>7409</v>
      </c>
      <c r="D62" s="302">
        <v>1677</v>
      </c>
      <c r="E62" s="297">
        <v>5103</v>
      </c>
      <c r="F62" s="299">
        <v>1180</v>
      </c>
      <c r="G62" s="189" t="s">
        <v>477</v>
      </c>
    </row>
    <row r="63" spans="1:7" ht="57" customHeight="1" x14ac:dyDescent="0.25">
      <c r="A63" s="255"/>
      <c r="B63" s="301"/>
      <c r="C63" s="301"/>
      <c r="D63" s="303"/>
      <c r="E63" s="301"/>
      <c r="F63" s="308"/>
      <c r="G63" s="190" t="s">
        <v>348</v>
      </c>
    </row>
    <row r="64" spans="1:7" ht="31.5" x14ac:dyDescent="0.25">
      <c r="A64" s="255"/>
      <c r="B64" s="297">
        <v>2021</v>
      </c>
      <c r="C64" s="297">
        <v>6724</v>
      </c>
      <c r="D64" s="302">
        <v>1425</v>
      </c>
      <c r="E64" s="297">
        <v>4737</v>
      </c>
      <c r="F64" s="299">
        <v>1001</v>
      </c>
      <c r="G64" s="189" t="s">
        <v>478</v>
      </c>
    </row>
    <row r="65" spans="1:7" ht="78" customHeight="1" x14ac:dyDescent="0.25">
      <c r="A65" s="255"/>
      <c r="B65" s="301"/>
      <c r="C65" s="301"/>
      <c r="D65" s="303"/>
      <c r="E65" s="301"/>
      <c r="F65" s="308"/>
      <c r="G65" s="190" t="s">
        <v>346</v>
      </c>
    </row>
    <row r="66" spans="1:7" ht="31.5" x14ac:dyDescent="0.25">
      <c r="A66" s="255"/>
      <c r="B66" s="297">
        <v>2020</v>
      </c>
      <c r="C66" s="297">
        <v>6107</v>
      </c>
      <c r="D66" s="302">
        <v>1428</v>
      </c>
      <c r="E66" s="297">
        <v>4233</v>
      </c>
      <c r="F66" s="299">
        <v>893</v>
      </c>
      <c r="G66" s="189" t="s">
        <v>479</v>
      </c>
    </row>
    <row r="67" spans="1:7" ht="57" customHeight="1" x14ac:dyDescent="0.25">
      <c r="A67" s="255"/>
      <c r="B67" s="301"/>
      <c r="C67" s="301"/>
      <c r="D67" s="303"/>
      <c r="E67" s="301"/>
      <c r="F67" s="308"/>
      <c r="G67" s="190" t="s">
        <v>347</v>
      </c>
    </row>
    <row r="68" spans="1:7" ht="32.25" thickBot="1" x14ac:dyDescent="0.3">
      <c r="A68" s="255"/>
      <c r="B68" s="297">
        <v>2019</v>
      </c>
      <c r="C68" s="297">
        <v>5508</v>
      </c>
      <c r="D68" s="302">
        <v>1442</v>
      </c>
      <c r="E68" s="297">
        <v>3658</v>
      </c>
      <c r="F68" s="299">
        <v>971</v>
      </c>
      <c r="G68" s="191" t="s">
        <v>480</v>
      </c>
    </row>
    <row r="69" spans="1:7" ht="44.25" customHeight="1" thickBot="1" x14ac:dyDescent="0.3">
      <c r="A69" s="257"/>
      <c r="B69" s="298"/>
      <c r="C69" s="298"/>
      <c r="D69" s="300"/>
      <c r="E69" s="298"/>
      <c r="F69" s="300"/>
      <c r="G69" s="187" t="s">
        <v>345</v>
      </c>
    </row>
    <row r="70" spans="1:7" ht="60" customHeight="1" x14ac:dyDescent="0.25">
      <c r="A70" s="264" t="s">
        <v>167</v>
      </c>
      <c r="B70" s="341" t="s">
        <v>168</v>
      </c>
      <c r="C70" s="341"/>
      <c r="D70" s="341"/>
      <c r="E70" s="341"/>
      <c r="F70" s="341"/>
      <c r="G70" s="342"/>
    </row>
    <row r="71" spans="1:7" ht="45" x14ac:dyDescent="0.25">
      <c r="A71" s="265"/>
      <c r="B71" s="246" t="s">
        <v>129</v>
      </c>
      <c r="C71" s="246"/>
      <c r="D71" s="246"/>
      <c r="E71" s="49" t="s">
        <v>172</v>
      </c>
      <c r="F71" s="235">
        <f>F40</f>
        <v>280879421</v>
      </c>
      <c r="G71" s="206" t="s">
        <v>485</v>
      </c>
    </row>
    <row r="72" spans="1:7" ht="48.75" customHeight="1" x14ac:dyDescent="0.25">
      <c r="A72" s="265"/>
      <c r="B72" s="312" t="s">
        <v>169</v>
      </c>
      <c r="C72" s="312"/>
      <c r="D72" s="312"/>
      <c r="E72" s="49" t="s">
        <v>173</v>
      </c>
      <c r="F72" s="236">
        <v>300361970.44</v>
      </c>
      <c r="G72" s="109" t="s">
        <v>392</v>
      </c>
    </row>
    <row r="73" spans="1:7" ht="30" x14ac:dyDescent="0.25">
      <c r="A73" s="265"/>
      <c r="B73" s="312"/>
      <c r="C73" s="312"/>
      <c r="D73" s="312"/>
      <c r="E73" s="49" t="s">
        <v>174</v>
      </c>
      <c r="F73" s="236">
        <f>F72</f>
        <v>300361970.44</v>
      </c>
      <c r="G73" s="109" t="s">
        <v>392</v>
      </c>
    </row>
    <row r="74" spans="1:7" x14ac:dyDescent="0.25">
      <c r="A74" s="265"/>
      <c r="B74" s="246" t="s">
        <v>170</v>
      </c>
      <c r="C74" s="246"/>
      <c r="D74" s="246"/>
      <c r="E74" s="294"/>
      <c r="F74" s="295"/>
      <c r="G74" s="296"/>
    </row>
    <row r="75" spans="1:7" ht="24" customHeight="1" x14ac:dyDescent="0.25">
      <c r="A75" s="265"/>
      <c r="B75" s="293" t="s">
        <v>171</v>
      </c>
      <c r="C75" s="293"/>
      <c r="D75" s="293"/>
      <c r="E75" s="117" t="s">
        <v>172</v>
      </c>
      <c r="F75" s="113"/>
      <c r="G75" s="118"/>
    </row>
    <row r="76" spans="1:7" x14ac:dyDescent="0.25">
      <c r="A76" s="265"/>
      <c r="B76" s="293"/>
      <c r="C76" s="293"/>
      <c r="D76" s="293"/>
      <c r="E76" s="117" t="s">
        <v>173</v>
      </c>
      <c r="F76" s="113"/>
      <c r="G76" s="118"/>
    </row>
    <row r="77" spans="1:7" x14ac:dyDescent="0.25">
      <c r="A77" s="265"/>
      <c r="B77" s="293"/>
      <c r="C77" s="293"/>
      <c r="D77" s="293"/>
      <c r="E77" s="117" t="s">
        <v>174</v>
      </c>
      <c r="F77" s="113"/>
      <c r="G77" s="118"/>
    </row>
    <row r="78" spans="1:7" x14ac:dyDescent="0.25">
      <c r="A78" s="265"/>
      <c r="B78" s="246" t="s">
        <v>129</v>
      </c>
      <c r="C78" s="246"/>
      <c r="D78" s="246"/>
      <c r="E78" s="89"/>
      <c r="F78" s="90"/>
      <c r="G78" s="91"/>
    </row>
    <row r="79" spans="1:7" ht="49.5" customHeight="1" x14ac:dyDescent="0.25">
      <c r="A79" s="265"/>
      <c r="B79" s="313" t="s">
        <v>175</v>
      </c>
      <c r="C79" s="314"/>
      <c r="D79" s="315"/>
      <c r="E79" s="48" t="s">
        <v>176</v>
      </c>
      <c r="F79" s="237">
        <v>300361970.44</v>
      </c>
      <c r="G79" s="225" t="s">
        <v>505</v>
      </c>
    </row>
    <row r="80" spans="1:7" ht="39" customHeight="1" x14ac:dyDescent="0.25">
      <c r="A80" s="265"/>
      <c r="B80" s="316"/>
      <c r="C80" s="317"/>
      <c r="D80" s="318"/>
      <c r="E80" s="48" t="s">
        <v>177</v>
      </c>
      <c r="F80" s="238">
        <v>59247700.960000001</v>
      </c>
      <c r="G80" s="225" t="s">
        <v>505</v>
      </c>
    </row>
    <row r="81" spans="1:7" ht="38.25" customHeight="1" x14ac:dyDescent="0.25">
      <c r="A81" s="265"/>
      <c r="B81" s="319"/>
      <c r="C81" s="320"/>
      <c r="D81" s="321"/>
      <c r="E81" s="48" t="s">
        <v>178</v>
      </c>
      <c r="F81" s="238">
        <v>30697277.829999998</v>
      </c>
      <c r="G81" s="225" t="s">
        <v>505</v>
      </c>
    </row>
    <row r="82" spans="1:7" x14ac:dyDescent="0.25">
      <c r="A82" s="265"/>
      <c r="B82" s="246" t="s">
        <v>170</v>
      </c>
      <c r="C82" s="246"/>
      <c r="D82" s="246"/>
      <c r="E82" s="44" t="s">
        <v>180</v>
      </c>
      <c r="F82" s="44" t="s">
        <v>181</v>
      </c>
      <c r="G82" s="92"/>
    </row>
    <row r="83" spans="1:7" x14ac:dyDescent="0.25">
      <c r="A83" s="265"/>
      <c r="B83" s="244" t="s">
        <v>179</v>
      </c>
      <c r="C83" s="244"/>
      <c r="D83" s="244"/>
      <c r="E83" s="117" t="s">
        <v>297</v>
      </c>
      <c r="F83" s="113"/>
      <c r="G83" s="119"/>
    </row>
    <row r="84" spans="1:7" x14ac:dyDescent="0.25">
      <c r="A84" s="265"/>
      <c r="B84" s="244"/>
      <c r="C84" s="244"/>
      <c r="D84" s="244"/>
      <c r="E84" s="117" t="s">
        <v>298</v>
      </c>
      <c r="F84" s="111"/>
      <c r="G84" s="119"/>
    </row>
    <row r="85" spans="1:7" x14ac:dyDescent="0.25">
      <c r="A85" s="265"/>
      <c r="B85" s="244"/>
      <c r="C85" s="244"/>
      <c r="D85" s="244"/>
      <c r="E85" s="117" t="s">
        <v>299</v>
      </c>
      <c r="F85" s="113"/>
      <c r="G85" s="119"/>
    </row>
    <row r="86" spans="1:7" x14ac:dyDescent="0.25">
      <c r="A86" s="265"/>
      <c r="B86" s="244"/>
      <c r="C86" s="244"/>
      <c r="D86" s="244"/>
      <c r="E86" s="117" t="s">
        <v>300</v>
      </c>
      <c r="F86" s="111"/>
      <c r="G86" s="119"/>
    </row>
    <row r="87" spans="1:7" x14ac:dyDescent="0.25">
      <c r="A87" s="265"/>
      <c r="B87" s="244"/>
      <c r="C87" s="244"/>
      <c r="D87" s="244"/>
      <c r="E87" s="117" t="s">
        <v>301</v>
      </c>
      <c r="F87" s="111"/>
      <c r="G87" s="119"/>
    </row>
    <row r="88" spans="1:7" x14ac:dyDescent="0.25">
      <c r="A88" s="265"/>
      <c r="B88" s="244"/>
      <c r="C88" s="244"/>
      <c r="D88" s="244"/>
      <c r="E88" s="117" t="s">
        <v>177</v>
      </c>
      <c r="F88" s="111"/>
      <c r="G88" s="119"/>
    </row>
    <row r="89" spans="1:7" ht="16.5" thickBot="1" x14ac:dyDescent="0.3">
      <c r="A89" s="266"/>
      <c r="B89" s="245"/>
      <c r="C89" s="245"/>
      <c r="D89" s="245"/>
      <c r="E89" s="120" t="s">
        <v>302</v>
      </c>
      <c r="F89" s="121"/>
      <c r="G89" s="122"/>
    </row>
    <row r="90" spans="1:7" x14ac:dyDescent="0.25">
      <c r="A90" s="254" t="s">
        <v>185</v>
      </c>
      <c r="B90" s="351" t="s">
        <v>170</v>
      </c>
      <c r="C90" s="351"/>
      <c r="D90" s="351"/>
      <c r="E90" s="100" t="s">
        <v>183</v>
      </c>
      <c r="F90" s="100" t="s">
        <v>68</v>
      </c>
      <c r="G90" s="101"/>
    </row>
    <row r="91" spans="1:7" x14ac:dyDescent="0.25">
      <c r="A91" s="255"/>
      <c r="B91" s="244" t="s">
        <v>182</v>
      </c>
      <c r="C91" s="244"/>
      <c r="D91" s="244"/>
      <c r="E91" s="117" t="s">
        <v>303</v>
      </c>
      <c r="F91" s="123"/>
      <c r="G91" s="119"/>
    </row>
    <row r="92" spans="1:7" x14ac:dyDescent="0.25">
      <c r="A92" s="255"/>
      <c r="B92" s="244"/>
      <c r="C92" s="244"/>
      <c r="D92" s="244"/>
      <c r="E92" s="117" t="s">
        <v>304</v>
      </c>
      <c r="F92" s="123"/>
      <c r="G92" s="119"/>
    </row>
    <row r="93" spans="1:7" x14ac:dyDescent="0.25">
      <c r="A93" s="255"/>
      <c r="B93" s="244"/>
      <c r="C93" s="244"/>
      <c r="D93" s="244"/>
      <c r="E93" s="117" t="s">
        <v>305</v>
      </c>
      <c r="F93" s="123"/>
      <c r="G93" s="119"/>
    </row>
    <row r="94" spans="1:7" x14ac:dyDescent="0.25">
      <c r="A94" s="255"/>
      <c r="B94" s="244"/>
      <c r="C94" s="244"/>
      <c r="D94" s="244"/>
      <c r="E94" s="117" t="s">
        <v>306</v>
      </c>
      <c r="F94" s="123"/>
      <c r="G94" s="119"/>
    </row>
    <row r="95" spans="1:7" x14ac:dyDescent="0.25">
      <c r="A95" s="255"/>
      <c r="B95" s="244"/>
      <c r="C95" s="244"/>
      <c r="D95" s="244"/>
      <c r="E95" s="117" t="s">
        <v>307</v>
      </c>
      <c r="F95" s="123"/>
      <c r="G95" s="119"/>
    </row>
    <row r="96" spans="1:7" x14ac:dyDescent="0.25">
      <c r="A96" s="255"/>
      <c r="B96" s="246" t="s">
        <v>184</v>
      </c>
      <c r="C96" s="246"/>
      <c r="D96" s="246"/>
      <c r="E96" s="44" t="s">
        <v>218</v>
      </c>
      <c r="F96" s="44" t="s">
        <v>68</v>
      </c>
      <c r="G96" s="200" t="s">
        <v>500</v>
      </c>
    </row>
    <row r="97" spans="1:7" ht="30" x14ac:dyDescent="0.25">
      <c r="A97" s="255"/>
      <c r="B97" s="312" t="s">
        <v>182</v>
      </c>
      <c r="C97" s="312"/>
      <c r="D97" s="312"/>
      <c r="E97" s="49" t="s">
        <v>308</v>
      </c>
      <c r="F97" s="49">
        <v>445</v>
      </c>
      <c r="G97" s="86" t="s">
        <v>501</v>
      </c>
    </row>
    <row r="98" spans="1:7" ht="30" x14ac:dyDescent="0.25">
      <c r="A98" s="255"/>
      <c r="B98" s="312"/>
      <c r="C98" s="312"/>
      <c r="D98" s="312"/>
      <c r="E98" s="49" t="s">
        <v>309</v>
      </c>
      <c r="F98" s="49">
        <v>9258</v>
      </c>
      <c r="G98" s="86" t="s">
        <v>501</v>
      </c>
    </row>
    <row r="99" spans="1:7" x14ac:dyDescent="0.25">
      <c r="A99" s="255"/>
      <c r="B99" s="246" t="s">
        <v>170</v>
      </c>
      <c r="C99" s="246"/>
      <c r="D99" s="246"/>
      <c r="E99" s="44" t="s">
        <v>187</v>
      </c>
      <c r="F99" s="44"/>
      <c r="G99" s="92"/>
    </row>
    <row r="100" spans="1:7" s="96" customFormat="1" x14ac:dyDescent="0.25">
      <c r="A100" s="255"/>
      <c r="B100" s="97" t="s">
        <v>310</v>
      </c>
      <c r="C100" s="98" t="s">
        <v>313</v>
      </c>
      <c r="D100" s="98" t="s">
        <v>186</v>
      </c>
      <c r="E100" s="98" t="s">
        <v>148</v>
      </c>
      <c r="F100" s="97"/>
      <c r="G100" s="102"/>
    </row>
    <row r="101" spans="1:7" s="96" customFormat="1" x14ac:dyDescent="0.25">
      <c r="A101" s="255"/>
      <c r="B101" s="124" t="s">
        <v>314</v>
      </c>
      <c r="C101" s="125"/>
      <c r="D101" s="125"/>
      <c r="E101" s="125"/>
      <c r="F101" s="126"/>
      <c r="G101" s="127"/>
    </row>
    <row r="102" spans="1:7" s="96" customFormat="1" x14ac:dyDescent="0.25">
      <c r="A102" s="255"/>
      <c r="B102" s="117" t="s">
        <v>315</v>
      </c>
      <c r="C102" s="123"/>
      <c r="D102" s="123"/>
      <c r="E102" s="123"/>
      <c r="F102" s="123"/>
      <c r="G102" s="114"/>
    </row>
    <row r="103" spans="1:7" s="96" customFormat="1" x14ac:dyDescent="0.25">
      <c r="A103" s="255"/>
      <c r="B103" s="117" t="s">
        <v>316</v>
      </c>
      <c r="C103" s="123"/>
      <c r="D103" s="123"/>
      <c r="E103" s="123"/>
      <c r="F103" s="123"/>
      <c r="G103" s="114"/>
    </row>
    <row r="104" spans="1:7" s="96" customFormat="1" x14ac:dyDescent="0.25">
      <c r="A104" s="255"/>
      <c r="B104" s="117" t="s">
        <v>317</v>
      </c>
      <c r="C104" s="123"/>
      <c r="D104" s="123"/>
      <c r="E104" s="123"/>
      <c r="F104" s="123"/>
      <c r="G104" s="114"/>
    </row>
    <row r="105" spans="1:7" s="96" customFormat="1" x14ac:dyDescent="0.25">
      <c r="A105" s="255"/>
      <c r="B105" s="117" t="s">
        <v>318</v>
      </c>
      <c r="C105" s="123"/>
      <c r="D105" s="123"/>
      <c r="E105" s="123"/>
      <c r="F105" s="123"/>
      <c r="G105" s="114"/>
    </row>
    <row r="106" spans="1:7" s="96" customFormat="1" x14ac:dyDescent="0.25">
      <c r="A106" s="255"/>
      <c r="B106" s="251"/>
      <c r="C106" s="252"/>
      <c r="D106" s="252"/>
      <c r="E106" s="344"/>
      <c r="F106" s="45"/>
      <c r="G106" s="99"/>
    </row>
    <row r="107" spans="1:7" s="96" customFormat="1" x14ac:dyDescent="0.25">
      <c r="A107" s="255"/>
      <c r="B107" s="345" t="s">
        <v>311</v>
      </c>
      <c r="C107" s="346"/>
      <c r="D107" s="346"/>
      <c r="E107" s="347"/>
      <c r="F107" s="123"/>
      <c r="G107" s="114"/>
    </row>
    <row r="108" spans="1:7" s="96" customFormat="1" x14ac:dyDescent="0.25">
      <c r="A108" s="255"/>
      <c r="B108" s="345" t="s">
        <v>312</v>
      </c>
      <c r="C108" s="346"/>
      <c r="D108" s="346"/>
      <c r="E108" s="347"/>
      <c r="F108" s="123"/>
      <c r="G108" s="114"/>
    </row>
    <row r="109" spans="1:7" x14ac:dyDescent="0.25">
      <c r="A109" s="255"/>
      <c r="B109" s="246" t="s">
        <v>129</v>
      </c>
      <c r="C109" s="246"/>
      <c r="D109" s="246"/>
      <c r="E109" s="44" t="s">
        <v>180</v>
      </c>
      <c r="F109" s="44" t="s">
        <v>68</v>
      </c>
      <c r="G109" s="92"/>
    </row>
    <row r="110" spans="1:7" ht="32.25" customHeight="1" x14ac:dyDescent="0.25">
      <c r="A110" s="255"/>
      <c r="B110" s="312" t="s">
        <v>187</v>
      </c>
      <c r="C110" s="312"/>
      <c r="D110" s="312"/>
      <c r="E110" s="49" t="s">
        <v>319</v>
      </c>
      <c r="F110" s="49" t="s">
        <v>351</v>
      </c>
      <c r="G110" s="86" t="s">
        <v>559</v>
      </c>
    </row>
    <row r="111" spans="1:7" ht="33.75" customHeight="1" x14ac:dyDescent="0.25">
      <c r="A111" s="255"/>
      <c r="B111" s="312"/>
      <c r="C111" s="312"/>
      <c r="D111" s="312"/>
      <c r="E111" s="49" t="s">
        <v>320</v>
      </c>
      <c r="F111" s="49">
        <v>15</v>
      </c>
      <c r="G111" s="109" t="s">
        <v>476</v>
      </c>
    </row>
    <row r="112" spans="1:7" ht="47.25" customHeight="1" x14ac:dyDescent="0.25">
      <c r="A112" s="255"/>
      <c r="B112" s="312"/>
      <c r="C112" s="312"/>
      <c r="D112" s="312"/>
      <c r="E112" s="49" t="s">
        <v>321</v>
      </c>
      <c r="F112" s="49">
        <v>75.09</v>
      </c>
      <c r="G112" s="324" t="s">
        <v>338</v>
      </c>
    </row>
    <row r="113" spans="1:7" x14ac:dyDescent="0.25">
      <c r="A113" s="255"/>
      <c r="B113" s="312"/>
      <c r="C113" s="312"/>
      <c r="D113" s="312"/>
      <c r="E113" s="49" t="s">
        <v>322</v>
      </c>
      <c r="F113" s="49">
        <v>1817</v>
      </c>
      <c r="G113" s="366"/>
    </row>
    <row r="114" spans="1:7" x14ac:dyDescent="0.25">
      <c r="A114" s="255"/>
      <c r="B114" s="312"/>
      <c r="C114" s="312"/>
      <c r="D114" s="312"/>
      <c r="E114" s="49" t="s">
        <v>323</v>
      </c>
      <c r="F114" s="49">
        <v>1326</v>
      </c>
      <c r="G114" s="325"/>
    </row>
    <row r="115" spans="1:7" x14ac:dyDescent="0.25">
      <c r="A115" s="255"/>
      <c r="B115" s="312"/>
      <c r="C115" s="312"/>
      <c r="D115" s="312"/>
      <c r="E115" s="49" t="s">
        <v>324</v>
      </c>
      <c r="F115" s="49">
        <v>317</v>
      </c>
      <c r="G115" s="93" t="s">
        <v>393</v>
      </c>
    </row>
    <row r="116" spans="1:7" x14ac:dyDescent="0.25">
      <c r="A116" s="255"/>
      <c r="B116" s="312"/>
      <c r="C116" s="312"/>
      <c r="D116" s="312"/>
      <c r="E116" s="49" t="s">
        <v>325</v>
      </c>
      <c r="F116" s="49">
        <v>4351</v>
      </c>
      <c r="G116" s="93" t="s">
        <v>393</v>
      </c>
    </row>
    <row r="117" spans="1:7" ht="30.75" thickBot="1" x14ac:dyDescent="0.3">
      <c r="A117" s="257"/>
      <c r="B117" s="343"/>
      <c r="C117" s="343"/>
      <c r="D117" s="343"/>
      <c r="E117" s="94" t="s">
        <v>326</v>
      </c>
      <c r="F117" s="94">
        <v>1656</v>
      </c>
      <c r="G117" s="95" t="s">
        <v>394</v>
      </c>
    </row>
    <row r="118" spans="1:7" ht="36" customHeight="1" x14ac:dyDescent="0.25">
      <c r="A118" s="330" t="s">
        <v>188</v>
      </c>
      <c r="B118" s="341" t="s">
        <v>189</v>
      </c>
      <c r="C118" s="341"/>
      <c r="D118" s="341"/>
      <c r="E118" s="341"/>
      <c r="F118" s="341"/>
      <c r="G118" s="342"/>
    </row>
    <row r="119" spans="1:7" x14ac:dyDescent="0.25">
      <c r="A119" s="331"/>
      <c r="B119" s="312" t="s">
        <v>129</v>
      </c>
      <c r="C119" s="312"/>
      <c r="D119" s="312"/>
      <c r="E119" s="357" t="s">
        <v>190</v>
      </c>
      <c r="F119" s="357"/>
      <c r="G119" s="358"/>
    </row>
    <row r="120" spans="1:7" x14ac:dyDescent="0.25">
      <c r="A120" s="331"/>
      <c r="B120" s="312"/>
      <c r="C120" s="312"/>
      <c r="D120" s="312"/>
      <c r="E120" s="48" t="s">
        <v>191</v>
      </c>
      <c r="F120" s="47">
        <v>3.91</v>
      </c>
      <c r="G120" s="352" t="s">
        <v>415</v>
      </c>
    </row>
    <row r="121" spans="1:7" x14ac:dyDescent="0.25">
      <c r="A121" s="331"/>
      <c r="B121" s="312"/>
      <c r="C121" s="312"/>
      <c r="D121" s="312"/>
      <c r="E121" s="48" t="s">
        <v>192</v>
      </c>
      <c r="F121" s="47">
        <v>3.65</v>
      </c>
      <c r="G121" s="353"/>
    </row>
    <row r="122" spans="1:7" x14ac:dyDescent="0.25">
      <c r="A122" s="331"/>
      <c r="B122" s="312"/>
      <c r="C122" s="312"/>
      <c r="D122" s="312"/>
      <c r="E122" s="48" t="s">
        <v>193</v>
      </c>
      <c r="F122" s="170">
        <f>(F121/F120)*100</f>
        <v>93.350383631713555</v>
      </c>
      <c r="G122" s="354"/>
    </row>
    <row r="123" spans="1:7" x14ac:dyDescent="0.25">
      <c r="A123" s="331"/>
      <c r="B123" s="312"/>
      <c r="C123" s="312"/>
      <c r="D123" s="312"/>
      <c r="E123" s="357" t="s">
        <v>194</v>
      </c>
      <c r="F123" s="357"/>
      <c r="G123" s="358"/>
    </row>
    <row r="124" spans="1:7" x14ac:dyDescent="0.25">
      <c r="A124" s="331"/>
      <c r="B124" s="312"/>
      <c r="C124" s="312"/>
      <c r="D124" s="312"/>
      <c r="E124" s="48" t="s">
        <v>191</v>
      </c>
      <c r="F124" s="170">
        <v>75.158640000000005</v>
      </c>
      <c r="G124" s="352" t="s">
        <v>338</v>
      </c>
    </row>
    <row r="125" spans="1:7" x14ac:dyDescent="0.25">
      <c r="A125" s="331"/>
      <c r="B125" s="312"/>
      <c r="C125" s="312"/>
      <c r="D125" s="312"/>
      <c r="E125" s="48" t="s">
        <v>192</v>
      </c>
      <c r="F125" s="170">
        <v>75.088130000000007</v>
      </c>
      <c r="G125" s="355"/>
    </row>
    <row r="126" spans="1:7" x14ac:dyDescent="0.25">
      <c r="A126" s="331"/>
      <c r="B126" s="312"/>
      <c r="C126" s="312"/>
      <c r="D126" s="312"/>
      <c r="E126" s="48" t="s">
        <v>193</v>
      </c>
      <c r="F126" s="170">
        <f>(F125/F124)*100</f>
        <v>99.906185103934831</v>
      </c>
      <c r="G126" s="356"/>
    </row>
    <row r="127" spans="1:7" x14ac:dyDescent="0.25">
      <c r="A127" s="331"/>
      <c r="B127" s="293" t="s">
        <v>170</v>
      </c>
      <c r="C127" s="293"/>
      <c r="D127" s="293"/>
      <c r="E127" s="339" t="s">
        <v>195</v>
      </c>
      <c r="F127" s="339"/>
      <c r="G127" s="340"/>
    </row>
    <row r="128" spans="1:7" x14ac:dyDescent="0.25">
      <c r="A128" s="331"/>
      <c r="B128" s="293"/>
      <c r="C128" s="293"/>
      <c r="D128" s="293"/>
      <c r="E128" s="128" t="s">
        <v>191</v>
      </c>
      <c r="F128" s="129"/>
      <c r="G128" s="119"/>
    </row>
    <row r="129" spans="1:7" x14ac:dyDescent="0.25">
      <c r="A129" s="331"/>
      <c r="B129" s="293"/>
      <c r="C129" s="293"/>
      <c r="D129" s="293"/>
      <c r="E129" s="128" t="s">
        <v>192</v>
      </c>
      <c r="F129" s="129"/>
      <c r="G129" s="119"/>
    </row>
    <row r="130" spans="1:7" x14ac:dyDescent="0.25">
      <c r="A130" s="331"/>
      <c r="B130" s="293"/>
      <c r="C130" s="293"/>
      <c r="D130" s="293"/>
      <c r="E130" s="128" t="s">
        <v>193</v>
      </c>
      <c r="F130" s="129"/>
      <c r="G130" s="119"/>
    </row>
    <row r="131" spans="1:7" x14ac:dyDescent="0.25">
      <c r="A131" s="331"/>
      <c r="B131" s="293"/>
      <c r="C131" s="293"/>
      <c r="D131" s="293"/>
      <c r="E131" s="339" t="s">
        <v>196</v>
      </c>
      <c r="F131" s="339"/>
      <c r="G131" s="340"/>
    </row>
    <row r="132" spans="1:7" x14ac:dyDescent="0.25">
      <c r="A132" s="331"/>
      <c r="B132" s="293"/>
      <c r="C132" s="293"/>
      <c r="D132" s="293"/>
      <c r="E132" s="128" t="s">
        <v>191</v>
      </c>
      <c r="F132" s="129"/>
      <c r="G132" s="119"/>
    </row>
    <row r="133" spans="1:7" x14ac:dyDescent="0.25">
      <c r="A133" s="331"/>
      <c r="B133" s="293"/>
      <c r="C133" s="293"/>
      <c r="D133" s="293"/>
      <c r="E133" s="128" t="s">
        <v>192</v>
      </c>
      <c r="F133" s="129"/>
      <c r="G133" s="119"/>
    </row>
    <row r="134" spans="1:7" ht="16.5" thickBot="1" x14ac:dyDescent="0.3">
      <c r="A134" s="332"/>
      <c r="B134" s="359"/>
      <c r="C134" s="359"/>
      <c r="D134" s="359"/>
      <c r="E134" s="130" t="s">
        <v>193</v>
      </c>
      <c r="F134" s="131"/>
      <c r="G134" s="122"/>
    </row>
    <row r="135" spans="1:7" ht="24" customHeight="1" x14ac:dyDescent="0.25">
      <c r="A135" s="330" t="s">
        <v>197</v>
      </c>
      <c r="B135" s="341" t="s">
        <v>198</v>
      </c>
      <c r="C135" s="341"/>
      <c r="D135" s="341"/>
      <c r="E135" s="341"/>
      <c r="F135" s="341"/>
      <c r="G135" s="342"/>
    </row>
    <row r="136" spans="1:7" ht="24" customHeight="1" x14ac:dyDescent="0.25">
      <c r="A136" s="331"/>
      <c r="B136" s="312" t="s">
        <v>199</v>
      </c>
      <c r="C136" s="312"/>
      <c r="D136" s="312"/>
      <c r="E136" s="48" t="s">
        <v>200</v>
      </c>
      <c r="F136" s="360" t="s">
        <v>555</v>
      </c>
      <c r="G136" s="361"/>
    </row>
    <row r="137" spans="1:7" ht="24" customHeight="1" x14ac:dyDescent="0.25">
      <c r="A137" s="331"/>
      <c r="B137" s="312"/>
      <c r="C137" s="312"/>
      <c r="D137" s="312"/>
      <c r="E137" s="48" t="s">
        <v>201</v>
      </c>
      <c r="F137" s="362"/>
      <c r="G137" s="363"/>
    </row>
    <row r="138" spans="1:7" ht="27" customHeight="1" x14ac:dyDescent="0.25">
      <c r="A138" s="331"/>
      <c r="B138" s="312"/>
      <c r="C138" s="312"/>
      <c r="D138" s="312"/>
      <c r="E138" s="48" t="s">
        <v>202</v>
      </c>
      <c r="F138" s="362"/>
      <c r="G138" s="363"/>
    </row>
    <row r="139" spans="1:7" ht="35.25" customHeight="1" thickBot="1" x14ac:dyDescent="0.3">
      <c r="A139" s="332"/>
      <c r="B139" s="343"/>
      <c r="C139" s="343"/>
      <c r="D139" s="343"/>
      <c r="E139" s="103" t="s">
        <v>203</v>
      </c>
      <c r="F139" s="364"/>
      <c r="G139" s="365"/>
    </row>
    <row r="140" spans="1:7" ht="36" customHeight="1" x14ac:dyDescent="0.25">
      <c r="A140" s="330" t="s">
        <v>204</v>
      </c>
      <c r="B140" s="341" t="s">
        <v>205</v>
      </c>
      <c r="C140" s="341"/>
      <c r="D140" s="341"/>
      <c r="E140" s="341"/>
      <c r="F140" s="341"/>
      <c r="G140" s="342"/>
    </row>
    <row r="141" spans="1:7" ht="45" x14ac:dyDescent="0.25">
      <c r="A141" s="331"/>
      <c r="B141" s="312" t="s">
        <v>199</v>
      </c>
      <c r="C141" s="312"/>
      <c r="D141" s="312"/>
      <c r="E141" s="49" t="s">
        <v>206</v>
      </c>
      <c r="F141" s="226">
        <v>8</v>
      </c>
      <c r="G141" s="109" t="s">
        <v>349</v>
      </c>
    </row>
    <row r="142" spans="1:7" ht="45" x14ac:dyDescent="0.25">
      <c r="A142" s="331"/>
      <c r="B142" s="312"/>
      <c r="C142" s="312"/>
      <c r="D142" s="312"/>
      <c r="E142" s="48" t="s">
        <v>207</v>
      </c>
      <c r="F142" s="226">
        <v>3</v>
      </c>
      <c r="G142" s="109" t="s">
        <v>349</v>
      </c>
    </row>
    <row r="143" spans="1:7" ht="45" x14ac:dyDescent="0.25">
      <c r="A143" s="331"/>
      <c r="B143" s="312"/>
      <c r="C143" s="312"/>
      <c r="D143" s="312"/>
      <c r="E143" s="48" t="s">
        <v>208</v>
      </c>
      <c r="F143" s="226">
        <v>2</v>
      </c>
      <c r="G143" s="109" t="s">
        <v>350</v>
      </c>
    </row>
    <row r="144" spans="1:7" ht="45.75" thickBot="1" x14ac:dyDescent="0.3">
      <c r="A144" s="332"/>
      <c r="B144" s="343"/>
      <c r="C144" s="343"/>
      <c r="D144" s="343"/>
      <c r="E144" s="94" t="s">
        <v>209</v>
      </c>
      <c r="F144" s="227">
        <v>1</v>
      </c>
      <c r="G144" s="110" t="s">
        <v>350</v>
      </c>
    </row>
    <row r="145" spans="1:7" ht="37.5" customHeight="1" x14ac:dyDescent="0.25">
      <c r="A145" s="104" t="s">
        <v>210</v>
      </c>
      <c r="B145" s="326" t="s">
        <v>211</v>
      </c>
      <c r="C145" s="326"/>
      <c r="D145" s="326"/>
      <c r="E145" s="326"/>
      <c r="F145" s="326"/>
      <c r="G145" s="327"/>
    </row>
    <row r="146" spans="1:7" ht="25.5" customHeight="1" thickBot="1" x14ac:dyDescent="0.3">
      <c r="A146" s="105" t="s">
        <v>212</v>
      </c>
      <c r="B146" s="328"/>
      <c r="C146" s="328"/>
      <c r="D146" s="328"/>
      <c r="E146" s="328"/>
      <c r="F146" s="328"/>
      <c r="G146" s="329"/>
    </row>
    <row r="147" spans="1:7" x14ac:dyDescent="0.25">
      <c r="A147" s="330" t="s">
        <v>220</v>
      </c>
      <c r="B147" s="333" t="s">
        <v>199</v>
      </c>
      <c r="C147" s="334"/>
      <c r="D147" s="335"/>
      <c r="E147" s="106" t="s">
        <v>327</v>
      </c>
      <c r="F147" s="107" t="s">
        <v>560</v>
      </c>
      <c r="G147" s="108"/>
    </row>
    <row r="148" spans="1:7" ht="15.75" customHeight="1" x14ac:dyDescent="0.25">
      <c r="A148" s="331"/>
      <c r="B148" s="316"/>
      <c r="C148" s="317"/>
      <c r="D148" s="318"/>
      <c r="E148" s="49" t="s">
        <v>213</v>
      </c>
      <c r="F148" s="43" t="s">
        <v>561</v>
      </c>
      <c r="G148" s="86"/>
    </row>
    <row r="149" spans="1:7" ht="24" customHeight="1" x14ac:dyDescent="0.25">
      <c r="A149" s="331"/>
      <c r="B149" s="316"/>
      <c r="C149" s="317"/>
      <c r="D149" s="318"/>
      <c r="E149" s="49" t="s">
        <v>214</v>
      </c>
      <c r="F149" s="239" t="s">
        <v>562</v>
      </c>
      <c r="G149" s="86"/>
    </row>
    <row r="150" spans="1:7" ht="36.75" customHeight="1" x14ac:dyDescent="0.25">
      <c r="A150" s="331"/>
      <c r="B150" s="316"/>
      <c r="C150" s="317"/>
      <c r="D150" s="318"/>
      <c r="E150" s="49" t="s">
        <v>328</v>
      </c>
      <c r="F150" s="43" t="s">
        <v>563</v>
      </c>
      <c r="G150" s="86"/>
    </row>
    <row r="151" spans="1:7" x14ac:dyDescent="0.25">
      <c r="A151" s="331"/>
      <c r="B151" s="316"/>
      <c r="C151" s="317"/>
      <c r="D151" s="318"/>
      <c r="E151" s="49" t="s">
        <v>213</v>
      </c>
      <c r="F151" s="43" t="s">
        <v>564</v>
      </c>
      <c r="G151" s="86"/>
    </row>
    <row r="152" spans="1:7" ht="16.5" thickBot="1" x14ac:dyDescent="0.3">
      <c r="A152" s="332"/>
      <c r="B152" s="336"/>
      <c r="C152" s="337"/>
      <c r="D152" s="338"/>
      <c r="E152" s="94" t="s">
        <v>214</v>
      </c>
      <c r="F152" s="240" t="s">
        <v>565</v>
      </c>
      <c r="G152" s="87"/>
    </row>
    <row r="153" spans="1:7" x14ac:dyDescent="0.25"/>
    <row r="154" spans="1:7" x14ac:dyDescent="0.25"/>
    <row r="155" spans="1:7" x14ac:dyDescent="0.25"/>
    <row r="156" spans="1:7" x14ac:dyDescent="0.25"/>
    <row r="157" spans="1:7" x14ac:dyDescent="0.25"/>
  </sheetData>
  <mergeCells count="136">
    <mergeCell ref="F136:G139"/>
    <mergeCell ref="G112:G114"/>
    <mergeCell ref="B9:G9"/>
    <mergeCell ref="F62:F63"/>
    <mergeCell ref="E62:E63"/>
    <mergeCell ref="D62:D63"/>
    <mergeCell ref="C62:C63"/>
    <mergeCell ref="B62:B63"/>
    <mergeCell ref="B44:E44"/>
    <mergeCell ref="B14:G14"/>
    <mergeCell ref="B53:B55"/>
    <mergeCell ref="C53:C55"/>
    <mergeCell ref="D53:D55"/>
    <mergeCell ref="E53:E55"/>
    <mergeCell ref="F53:F55"/>
    <mergeCell ref="B56:B57"/>
    <mergeCell ref="C56:C57"/>
    <mergeCell ref="D56:D57"/>
    <mergeCell ref="B21:E21"/>
    <mergeCell ref="B28:E28"/>
    <mergeCell ref="B29:E29"/>
    <mergeCell ref="B30:E30"/>
    <mergeCell ref="B31:E31"/>
    <mergeCell ref="B32:E32"/>
    <mergeCell ref="B43:E43"/>
    <mergeCell ref="B64:B65"/>
    <mergeCell ref="A118:A134"/>
    <mergeCell ref="B118:G118"/>
    <mergeCell ref="B119:D126"/>
    <mergeCell ref="B109:D109"/>
    <mergeCell ref="B110:D117"/>
    <mergeCell ref="A90:A117"/>
    <mergeCell ref="B91:D95"/>
    <mergeCell ref="B90:D90"/>
    <mergeCell ref="G120:G122"/>
    <mergeCell ref="G124:G126"/>
    <mergeCell ref="E119:G119"/>
    <mergeCell ref="E123:G123"/>
    <mergeCell ref="E127:G127"/>
    <mergeCell ref="B108:E108"/>
    <mergeCell ref="B127:D134"/>
    <mergeCell ref="B47:B48"/>
    <mergeCell ref="C47:C48"/>
    <mergeCell ref="A70:A89"/>
    <mergeCell ref="B70:G70"/>
    <mergeCell ref="D47:D48"/>
    <mergeCell ref="E47:E48"/>
    <mergeCell ref="F47:F48"/>
    <mergeCell ref="B20:E20"/>
    <mergeCell ref="E56:E57"/>
    <mergeCell ref="F56:F57"/>
    <mergeCell ref="G54:G55"/>
    <mergeCell ref="B145:G146"/>
    <mergeCell ref="A147:A152"/>
    <mergeCell ref="B147:D152"/>
    <mergeCell ref="B22:E22"/>
    <mergeCell ref="B23:E23"/>
    <mergeCell ref="B24:E24"/>
    <mergeCell ref="B25:E25"/>
    <mergeCell ref="E131:G131"/>
    <mergeCell ref="A140:A144"/>
    <mergeCell ref="B140:G140"/>
    <mergeCell ref="B141:D144"/>
    <mergeCell ref="A135:A139"/>
    <mergeCell ref="B135:G135"/>
    <mergeCell ref="B136:D139"/>
    <mergeCell ref="B106:E106"/>
    <mergeCell ref="B107:E107"/>
    <mergeCell ref="F49:F50"/>
    <mergeCell ref="B40:E40"/>
    <mergeCell ref="B41:E41"/>
    <mergeCell ref="B42:E42"/>
    <mergeCell ref="B99:D99"/>
    <mergeCell ref="B96:D96"/>
    <mergeCell ref="C64:C65"/>
    <mergeCell ref="D64:D65"/>
    <mergeCell ref="E64:E65"/>
    <mergeCell ref="F64:F65"/>
    <mergeCell ref="B68:B69"/>
    <mergeCell ref="C68:C69"/>
    <mergeCell ref="D68:D69"/>
    <mergeCell ref="C66:C67"/>
    <mergeCell ref="D66:D67"/>
    <mergeCell ref="E66:E67"/>
    <mergeCell ref="F66:F67"/>
    <mergeCell ref="B97:D98"/>
    <mergeCell ref="B78:D78"/>
    <mergeCell ref="B79:D81"/>
    <mergeCell ref="B71:D71"/>
    <mergeCell ref="B74:D74"/>
    <mergeCell ref="B72:D73"/>
    <mergeCell ref="B45:G45"/>
    <mergeCell ref="B75:D77"/>
    <mergeCell ref="E74:G74"/>
    <mergeCell ref="E68:E69"/>
    <mergeCell ref="F68:F69"/>
    <mergeCell ref="B66:B67"/>
    <mergeCell ref="B51:B52"/>
    <mergeCell ref="C51:C52"/>
    <mergeCell ref="D51:D52"/>
    <mergeCell ref="B49:B50"/>
    <mergeCell ref="C49:C50"/>
    <mergeCell ref="D49:D50"/>
    <mergeCell ref="E49:E50"/>
    <mergeCell ref="E51:E52"/>
    <mergeCell ref="F51:F52"/>
    <mergeCell ref="B60:B61"/>
    <mergeCell ref="C60:C61"/>
    <mergeCell ref="D60:D61"/>
    <mergeCell ref="E60:E61"/>
    <mergeCell ref="F60:F61"/>
    <mergeCell ref="B58:G58"/>
    <mergeCell ref="B26:G26"/>
    <mergeCell ref="B83:D89"/>
    <mergeCell ref="B82:D82"/>
    <mergeCell ref="A2:G2"/>
    <mergeCell ref="B7:G7"/>
    <mergeCell ref="B10:G10"/>
    <mergeCell ref="A18:A69"/>
    <mergeCell ref="B18:G18"/>
    <mergeCell ref="A4:G4"/>
    <mergeCell ref="A5:G5"/>
    <mergeCell ref="B6:E6"/>
    <mergeCell ref="A7:A17"/>
    <mergeCell ref="B8:E8"/>
    <mergeCell ref="B11:E11"/>
    <mergeCell ref="B12:E12"/>
    <mergeCell ref="B13:E13"/>
    <mergeCell ref="B15:E15"/>
    <mergeCell ref="B16:E16"/>
    <mergeCell ref="B17:E17"/>
    <mergeCell ref="G12:G13"/>
    <mergeCell ref="B19:G19"/>
    <mergeCell ref="B27:G27"/>
    <mergeCell ref="B33:G33"/>
    <mergeCell ref="B38:G38"/>
  </mergeCells>
  <hyperlinks>
    <hyperlink ref="G48" r:id="rId1"/>
    <hyperlink ref="G50" r:id="rId2"/>
    <hyperlink ref="G52" r:id="rId3"/>
    <hyperlink ref="G54" r:id="rId4"/>
    <hyperlink ref="G57" r:id="rId5"/>
    <hyperlink ref="G69" r:id="rId6"/>
    <hyperlink ref="G65" r:id="rId7"/>
    <hyperlink ref="G67" r:id="rId8"/>
    <hyperlink ref="G63" r:id="rId9"/>
    <hyperlink ref="G141" r:id="rId10"/>
    <hyperlink ref="G142" r:id="rId11"/>
    <hyperlink ref="G143" r:id="rId12"/>
    <hyperlink ref="G144" r:id="rId13"/>
    <hyperlink ref="G8" r:id="rId14"/>
    <hyperlink ref="G72" r:id="rId15"/>
    <hyperlink ref="G73" r:id="rId16"/>
    <hyperlink ref="G120" r:id="rId17"/>
    <hyperlink ref="G124" r:id="rId18"/>
    <hyperlink ref="G111" r:id="rId19"/>
    <hyperlink ref="G42" r:id="rId20"/>
    <hyperlink ref="G43" r:id="rId21"/>
    <hyperlink ref="G44" r:id="rId22"/>
    <hyperlink ref="G39" r:id="rId23"/>
    <hyperlink ref="G40" r:id="rId24"/>
    <hyperlink ref="G41" r:id="rId25"/>
    <hyperlink ref="G61" r:id="rId26"/>
    <hyperlink ref="G71" r:id="rId27"/>
    <hyperlink ref="F149" r:id="rId28"/>
    <hyperlink ref="F152" r:id="rId29"/>
  </hyperlinks>
  <pageMargins left="0.7" right="0.7" top="0.75" bottom="0.75" header="0.3" footer="0.3"/>
  <pageSetup orientation="portrait" horizontalDpi="4294967294" verticalDpi="4294967294"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pane ySplit="5" topLeftCell="A6" activePane="bottomLeft" state="frozen"/>
      <selection pane="bottomLeft" activeCell="A9" sqref="A9"/>
    </sheetView>
  </sheetViews>
  <sheetFormatPr baseColWidth="10" defaultColWidth="0" defaultRowHeight="15" zeroHeight="1" x14ac:dyDescent="0.25"/>
  <cols>
    <col min="1" max="1" width="200.5703125" style="1" customWidth="1"/>
    <col min="2" max="16384" width="11.42578125" style="1" hidden="1"/>
  </cols>
  <sheetData>
    <row r="1" spans="1:1" x14ac:dyDescent="0.25">
      <c r="A1" s="30"/>
    </row>
    <row r="2" spans="1:1" ht="18" x14ac:dyDescent="0.25">
      <c r="A2" s="31" t="s">
        <v>111</v>
      </c>
    </row>
    <row r="3" spans="1:1" x14ac:dyDescent="0.25">
      <c r="A3" s="35" t="s">
        <v>110</v>
      </c>
    </row>
    <row r="4" spans="1:1" ht="9.75" customHeight="1" x14ac:dyDescent="0.25">
      <c r="A4" s="35"/>
    </row>
    <row r="5" spans="1:1" ht="11.25" customHeight="1" x14ac:dyDescent="0.25">
      <c r="A5" s="36"/>
    </row>
    <row r="6" spans="1:1" x14ac:dyDescent="0.25">
      <c r="A6" s="33"/>
    </row>
    <row r="7" spans="1:1" x14ac:dyDescent="0.25">
      <c r="A7" s="33" t="s">
        <v>112</v>
      </c>
    </row>
    <row r="8" spans="1:1" x14ac:dyDescent="0.25">
      <c r="A8" s="33"/>
    </row>
    <row r="9" spans="1:1" ht="270" x14ac:dyDescent="0.25">
      <c r="A9" s="50" t="s">
        <v>221</v>
      </c>
    </row>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9"/>
  <sheetViews>
    <sheetView topLeftCell="C1" zoomScale="90" zoomScaleNormal="90" workbookViewId="0">
      <pane ySplit="5" topLeftCell="A18" activePane="bottomLeft" state="frozen"/>
      <selection pane="bottomLeft" activeCell="E21" sqref="E21"/>
    </sheetView>
  </sheetViews>
  <sheetFormatPr baseColWidth="10" defaultColWidth="0" defaultRowHeight="15" zeroHeight="1" x14ac:dyDescent="0.25"/>
  <cols>
    <col min="1" max="1" width="36.85546875" style="1" customWidth="1"/>
    <col min="2" max="2" width="9.140625" style="1" customWidth="1"/>
    <col min="3" max="3" width="64.140625" style="1" bestFit="1" customWidth="1"/>
    <col min="4" max="7" width="32.85546875" style="1" customWidth="1"/>
    <col min="8" max="16384" width="9.140625" style="1" hidden="1"/>
  </cols>
  <sheetData>
    <row r="1" spans="1:7" x14ac:dyDescent="0.25"/>
    <row r="2" spans="1:7" ht="18" x14ac:dyDescent="0.25">
      <c r="A2" s="374" t="s">
        <v>223</v>
      </c>
      <c r="B2" s="374"/>
      <c r="C2" s="374"/>
      <c r="D2" s="374"/>
      <c r="E2" s="374"/>
      <c r="F2" s="374"/>
      <c r="G2" s="374"/>
    </row>
    <row r="3" spans="1:7" ht="15.75" thickBot="1" x14ac:dyDescent="0.3">
      <c r="A3" s="6"/>
    </row>
    <row r="4" spans="1:7" s="10" customFormat="1" ht="13.5" thickBot="1" x14ac:dyDescent="0.25">
      <c r="A4" s="375" t="s">
        <v>0</v>
      </c>
      <c r="B4" s="377" t="s">
        <v>1</v>
      </c>
      <c r="C4" s="378"/>
      <c r="D4" s="381" t="s">
        <v>2</v>
      </c>
      <c r="E4" s="375" t="s">
        <v>3</v>
      </c>
      <c r="F4" s="375" t="s">
        <v>4</v>
      </c>
      <c r="G4" s="9" t="s">
        <v>5</v>
      </c>
    </row>
    <row r="5" spans="1:7" s="10" customFormat="1" ht="13.5" thickBot="1" x14ac:dyDescent="0.25">
      <c r="A5" s="376"/>
      <c r="B5" s="379"/>
      <c r="C5" s="380"/>
      <c r="D5" s="382"/>
      <c r="E5" s="376"/>
      <c r="F5" s="376"/>
      <c r="G5" s="11" t="s">
        <v>3</v>
      </c>
    </row>
    <row r="6" spans="1:7" ht="15.75" thickBot="1" x14ac:dyDescent="0.3">
      <c r="A6" s="383" t="s">
        <v>6</v>
      </c>
      <c r="B6" s="27">
        <v>1100</v>
      </c>
      <c r="C6" s="28" t="s">
        <v>7</v>
      </c>
      <c r="D6" s="158">
        <v>123259626</v>
      </c>
      <c r="E6" s="158">
        <v>128757915.18000001</v>
      </c>
      <c r="F6" s="158">
        <f>+E6</f>
        <v>128757915.18000001</v>
      </c>
      <c r="G6" s="132">
        <f>+E6/F6</f>
        <v>1</v>
      </c>
    </row>
    <row r="7" spans="1:7" ht="15.75" thickBot="1" x14ac:dyDescent="0.3">
      <c r="A7" s="384"/>
      <c r="B7" s="27">
        <v>1200</v>
      </c>
      <c r="C7" s="28" t="s">
        <v>9</v>
      </c>
      <c r="D7" s="158">
        <f>6136395+2978913</f>
        <v>9115308</v>
      </c>
      <c r="E7" s="158">
        <f>6820789.11+4375088.05</f>
        <v>11195877.16</v>
      </c>
      <c r="F7" s="158">
        <f>+E7</f>
        <v>11195877.16</v>
      </c>
      <c r="G7" s="132">
        <f>+E7/F7</f>
        <v>1</v>
      </c>
    </row>
    <row r="8" spans="1:7" ht="15.75" thickBot="1" x14ac:dyDescent="0.3">
      <c r="A8" s="384"/>
      <c r="B8" s="27">
        <v>1300</v>
      </c>
      <c r="C8" s="28" t="s">
        <v>10</v>
      </c>
      <c r="D8" s="158">
        <f>885118+29658984+18127437</f>
        <v>48671539</v>
      </c>
      <c r="E8" s="158">
        <f>1019785.4+30973106.8+25334613.03</f>
        <v>57327505.230000004</v>
      </c>
      <c r="F8" s="158">
        <f t="shared" ref="F8:F31" si="0">+E8</f>
        <v>57327505.230000004</v>
      </c>
      <c r="G8" s="132">
        <f t="shared" ref="G8:G12" si="1">+E8/F8</f>
        <v>1</v>
      </c>
    </row>
    <row r="9" spans="1:7" ht="15.75" thickBot="1" x14ac:dyDescent="0.3">
      <c r="A9" s="384"/>
      <c r="B9" s="27">
        <v>1400</v>
      </c>
      <c r="C9" s="28" t="s">
        <v>11</v>
      </c>
      <c r="D9" s="158">
        <f>25882081+7203070+3070528</f>
        <v>36155679</v>
      </c>
      <c r="E9" s="158">
        <f>26919259.99+7687599.31+3598176.1</f>
        <v>38205035.399999999</v>
      </c>
      <c r="F9" s="158">
        <f t="shared" si="0"/>
        <v>38205035.399999999</v>
      </c>
      <c r="G9" s="132">
        <f t="shared" si="1"/>
        <v>1</v>
      </c>
    </row>
    <row r="10" spans="1:7" ht="15.75" thickBot="1" x14ac:dyDescent="0.3">
      <c r="A10" s="384"/>
      <c r="B10" s="27">
        <v>1500</v>
      </c>
      <c r="C10" s="28" t="s">
        <v>12</v>
      </c>
      <c r="D10" s="158">
        <f>5832403+12430783+9986000</f>
        <v>28249186</v>
      </c>
      <c r="E10" s="158">
        <f>2474704.92+13364990.17+10076250</f>
        <v>25915945.09</v>
      </c>
      <c r="F10" s="158">
        <f t="shared" si="0"/>
        <v>25915945.09</v>
      </c>
      <c r="G10" s="132">
        <f t="shared" si="1"/>
        <v>1</v>
      </c>
    </row>
    <row r="11" spans="1:7" ht="15.75" thickBot="1" x14ac:dyDescent="0.3">
      <c r="A11" s="384"/>
      <c r="B11" s="27">
        <v>1600</v>
      </c>
      <c r="C11" s="28" t="s">
        <v>13</v>
      </c>
      <c r="D11" s="158">
        <v>0</v>
      </c>
      <c r="E11" s="158">
        <v>0</v>
      </c>
      <c r="F11" s="158">
        <f t="shared" si="0"/>
        <v>0</v>
      </c>
      <c r="G11" s="132">
        <v>0</v>
      </c>
    </row>
    <row r="12" spans="1:7" ht="15.75" thickBot="1" x14ac:dyDescent="0.3">
      <c r="A12" s="384"/>
      <c r="B12" s="27">
        <v>1700</v>
      </c>
      <c r="C12" s="28" t="s">
        <v>14</v>
      </c>
      <c r="D12" s="158">
        <v>24517911</v>
      </c>
      <c r="E12" s="158">
        <v>24643421.41</v>
      </c>
      <c r="F12" s="158">
        <f t="shared" si="0"/>
        <v>24643421.41</v>
      </c>
      <c r="G12" s="132">
        <f t="shared" si="1"/>
        <v>1</v>
      </c>
    </row>
    <row r="13" spans="1:7" ht="15.75" thickBot="1" x14ac:dyDescent="0.3">
      <c r="A13" s="385"/>
      <c r="B13" s="386" t="s">
        <v>15</v>
      </c>
      <c r="C13" s="387"/>
      <c r="D13" s="159">
        <f>SUM(D6:D12)</f>
        <v>269969249</v>
      </c>
      <c r="E13" s="159">
        <f t="shared" ref="E13:F13" si="2">SUM(E6:E12)</f>
        <v>286045699.47000003</v>
      </c>
      <c r="F13" s="159">
        <f t="shared" si="2"/>
        <v>286045699.47000003</v>
      </c>
      <c r="G13" s="133" t="s">
        <v>8</v>
      </c>
    </row>
    <row r="14" spans="1:7" ht="15.75" thickBot="1" x14ac:dyDescent="0.3">
      <c r="A14" s="383" t="s">
        <v>16</v>
      </c>
      <c r="B14" s="29">
        <v>2100</v>
      </c>
      <c r="C14" s="28" t="s">
        <v>17</v>
      </c>
      <c r="D14" s="158">
        <v>2000</v>
      </c>
      <c r="E14" s="158">
        <f>50000+89324.38</f>
        <v>139324.38</v>
      </c>
      <c r="F14" s="158">
        <f t="shared" si="0"/>
        <v>139324.38</v>
      </c>
      <c r="G14" s="132">
        <f t="shared" ref="G14:G22" si="3">+E14/F14</f>
        <v>1</v>
      </c>
    </row>
    <row r="15" spans="1:7" ht="15.75" thickBot="1" x14ac:dyDescent="0.3">
      <c r="A15" s="384"/>
      <c r="B15" s="29">
        <v>2200</v>
      </c>
      <c r="C15" s="28" t="s">
        <v>18</v>
      </c>
      <c r="D15" s="158">
        <v>2400</v>
      </c>
      <c r="E15" s="158">
        <v>111.23</v>
      </c>
      <c r="F15" s="158">
        <f t="shared" si="0"/>
        <v>111.23</v>
      </c>
      <c r="G15" s="132">
        <f t="shared" si="3"/>
        <v>1</v>
      </c>
    </row>
    <row r="16" spans="1:7" ht="15.75" thickBot="1" x14ac:dyDescent="0.3">
      <c r="A16" s="384"/>
      <c r="B16" s="29">
        <v>2300</v>
      </c>
      <c r="C16" s="28" t="s">
        <v>19</v>
      </c>
      <c r="D16" s="158">
        <v>0</v>
      </c>
      <c r="E16" s="158">
        <v>0</v>
      </c>
      <c r="F16" s="158">
        <f t="shared" si="0"/>
        <v>0</v>
      </c>
      <c r="G16" s="132">
        <v>0</v>
      </c>
    </row>
    <row r="17" spans="1:7" ht="15.75" thickBot="1" x14ac:dyDescent="0.3">
      <c r="A17" s="384"/>
      <c r="B17" s="29">
        <v>2400</v>
      </c>
      <c r="C17" s="28" t="s">
        <v>20</v>
      </c>
      <c r="D17" s="158">
        <f>10000+9000+9000+6000+10000+7000+11000+8000</f>
        <v>70000</v>
      </c>
      <c r="E17" s="158">
        <v>90919.05</v>
      </c>
      <c r="F17" s="158">
        <f t="shared" si="0"/>
        <v>90919.05</v>
      </c>
      <c r="G17" s="132">
        <f t="shared" si="3"/>
        <v>1</v>
      </c>
    </row>
    <row r="18" spans="1:7" ht="15.75" thickBot="1" x14ac:dyDescent="0.3">
      <c r="A18" s="384"/>
      <c r="B18" s="29">
        <v>2500</v>
      </c>
      <c r="C18" s="28" t="s">
        <v>21</v>
      </c>
      <c r="D18" s="158">
        <v>2000</v>
      </c>
      <c r="E18" s="158">
        <v>0</v>
      </c>
      <c r="F18" s="158">
        <v>0</v>
      </c>
      <c r="G18" s="132">
        <v>0</v>
      </c>
    </row>
    <row r="19" spans="1:7" ht="15.75" thickBot="1" x14ac:dyDescent="0.3">
      <c r="A19" s="384"/>
      <c r="B19" s="29">
        <v>2600</v>
      </c>
      <c r="C19" s="28" t="s">
        <v>22</v>
      </c>
      <c r="D19" s="158">
        <v>4500</v>
      </c>
      <c r="E19" s="158">
        <v>0</v>
      </c>
      <c r="F19" s="158">
        <v>0</v>
      </c>
      <c r="G19" s="132">
        <v>0</v>
      </c>
    </row>
    <row r="20" spans="1:7" ht="15.75" thickBot="1" x14ac:dyDescent="0.3">
      <c r="A20" s="384"/>
      <c r="B20" s="29">
        <v>2700</v>
      </c>
      <c r="C20" s="28" t="s">
        <v>23</v>
      </c>
      <c r="D20" s="158">
        <f>3000+1000+2000</f>
        <v>6000</v>
      </c>
      <c r="E20" s="158">
        <v>0</v>
      </c>
      <c r="F20" s="158">
        <v>0</v>
      </c>
      <c r="G20" s="132">
        <v>0</v>
      </c>
    </row>
    <row r="21" spans="1:7" ht="15.75" thickBot="1" x14ac:dyDescent="0.3">
      <c r="A21" s="384"/>
      <c r="B21" s="29">
        <v>2800</v>
      </c>
      <c r="C21" s="28" t="s">
        <v>24</v>
      </c>
      <c r="D21" s="158">
        <v>0</v>
      </c>
      <c r="E21" s="158">
        <v>0</v>
      </c>
      <c r="F21" s="158">
        <v>0</v>
      </c>
      <c r="G21" s="132">
        <v>0</v>
      </c>
    </row>
    <row r="22" spans="1:7" ht="15.75" thickBot="1" x14ac:dyDescent="0.3">
      <c r="A22" s="384"/>
      <c r="B22" s="29">
        <v>2900</v>
      </c>
      <c r="C22" s="28" t="s">
        <v>25</v>
      </c>
      <c r="D22" s="158" t="s">
        <v>8</v>
      </c>
      <c r="E22" s="158">
        <f>111694.7+949.61</f>
        <v>112644.31</v>
      </c>
      <c r="F22" s="158">
        <f t="shared" si="0"/>
        <v>112644.31</v>
      </c>
      <c r="G22" s="132">
        <f t="shared" si="3"/>
        <v>1</v>
      </c>
    </row>
    <row r="23" spans="1:7" ht="15.75" thickBot="1" x14ac:dyDescent="0.3">
      <c r="A23" s="385"/>
      <c r="B23" s="386" t="s">
        <v>26</v>
      </c>
      <c r="C23" s="387"/>
      <c r="D23" s="159">
        <f>SUM(D14:D22)</f>
        <v>86900</v>
      </c>
      <c r="E23" s="159">
        <f t="shared" ref="E23:F23" si="4">SUM(E14:E22)</f>
        <v>342998.97000000003</v>
      </c>
      <c r="F23" s="159">
        <f t="shared" si="4"/>
        <v>342998.97000000003</v>
      </c>
      <c r="G23" s="133" t="s">
        <v>8</v>
      </c>
    </row>
    <row r="24" spans="1:7" ht="15.75" thickBot="1" x14ac:dyDescent="0.3">
      <c r="A24" s="383" t="s">
        <v>27</v>
      </c>
      <c r="B24" s="27">
        <v>3100</v>
      </c>
      <c r="C24" s="28" t="s">
        <v>28</v>
      </c>
      <c r="D24" s="158">
        <f>93000+30000+12000+9600+1200</f>
        <v>145800</v>
      </c>
      <c r="E24" s="158">
        <f>3150000+6039+128531.55+34867.86</f>
        <v>3319438.4099999997</v>
      </c>
      <c r="F24" s="158">
        <f t="shared" si="0"/>
        <v>3319438.4099999997</v>
      </c>
      <c r="G24" s="132">
        <f t="shared" ref="G24:G31" si="5">+E24/F24</f>
        <v>1</v>
      </c>
    </row>
    <row r="25" spans="1:7" ht="15.75" thickBot="1" x14ac:dyDescent="0.3">
      <c r="A25" s="384"/>
      <c r="B25" s="27">
        <v>3200</v>
      </c>
      <c r="C25" s="28" t="s">
        <v>29</v>
      </c>
      <c r="D25" s="158">
        <v>3762000</v>
      </c>
      <c r="E25" s="158">
        <v>3790280.29</v>
      </c>
      <c r="F25" s="158">
        <f t="shared" si="0"/>
        <v>3790280.29</v>
      </c>
      <c r="G25" s="132">
        <f t="shared" si="5"/>
        <v>1</v>
      </c>
    </row>
    <row r="26" spans="1:7" ht="15.75" thickBot="1" x14ac:dyDescent="0.3">
      <c r="A26" s="384"/>
      <c r="B26" s="27">
        <v>3300</v>
      </c>
      <c r="C26" s="28" t="s">
        <v>30</v>
      </c>
      <c r="D26" s="158">
        <v>4576572</v>
      </c>
      <c r="E26" s="158">
        <v>4576572</v>
      </c>
      <c r="F26" s="158">
        <f t="shared" si="0"/>
        <v>4576572</v>
      </c>
      <c r="G26" s="132">
        <f t="shared" si="5"/>
        <v>1</v>
      </c>
    </row>
    <row r="27" spans="1:7" ht="15.75" thickBot="1" x14ac:dyDescent="0.3">
      <c r="A27" s="384"/>
      <c r="B27" s="27">
        <v>3400</v>
      </c>
      <c r="C27" s="28" t="s">
        <v>31</v>
      </c>
      <c r="D27" s="158">
        <v>0</v>
      </c>
      <c r="E27" s="158">
        <v>13864.32</v>
      </c>
      <c r="F27" s="158">
        <f t="shared" si="0"/>
        <v>13864.32</v>
      </c>
      <c r="G27" s="132">
        <f t="shared" si="5"/>
        <v>1</v>
      </c>
    </row>
    <row r="28" spans="1:7" ht="15.75" thickBot="1" x14ac:dyDescent="0.3">
      <c r="A28" s="384"/>
      <c r="B28" s="27">
        <v>3500</v>
      </c>
      <c r="C28" s="28" t="s">
        <v>32</v>
      </c>
      <c r="D28" s="158">
        <f>50000+2151300</f>
        <v>2201300</v>
      </c>
      <c r="E28" s="158">
        <f>4669+2151300</f>
        <v>2155969</v>
      </c>
      <c r="F28" s="158">
        <f t="shared" si="0"/>
        <v>2155969</v>
      </c>
      <c r="G28" s="132">
        <f t="shared" si="5"/>
        <v>1</v>
      </c>
    </row>
    <row r="29" spans="1:7" ht="15.75" thickBot="1" x14ac:dyDescent="0.3">
      <c r="A29" s="384"/>
      <c r="B29" s="27">
        <v>3600</v>
      </c>
      <c r="C29" s="28" t="s">
        <v>33</v>
      </c>
      <c r="D29" s="158">
        <v>65000</v>
      </c>
      <c r="E29" s="158">
        <v>103039.98</v>
      </c>
      <c r="F29" s="158">
        <f t="shared" si="0"/>
        <v>103039.98</v>
      </c>
      <c r="G29" s="132">
        <f t="shared" si="5"/>
        <v>1</v>
      </c>
    </row>
    <row r="30" spans="1:7" ht="15.75" thickBot="1" x14ac:dyDescent="0.3">
      <c r="A30" s="384"/>
      <c r="B30" s="27">
        <v>3700</v>
      </c>
      <c r="C30" s="28" t="s">
        <v>34</v>
      </c>
      <c r="D30" s="158">
        <f>6000+12000+3600</f>
        <v>21600</v>
      </c>
      <c r="E30" s="158">
        <f>1232+1336+400</f>
        <v>2968</v>
      </c>
      <c r="F30" s="158">
        <f t="shared" si="0"/>
        <v>2968</v>
      </c>
      <c r="G30" s="132">
        <f t="shared" si="5"/>
        <v>1</v>
      </c>
    </row>
    <row r="31" spans="1:7" ht="15.75" thickBot="1" x14ac:dyDescent="0.3">
      <c r="A31" s="384"/>
      <c r="B31" s="27">
        <v>3800</v>
      </c>
      <c r="C31" s="28" t="s">
        <v>35</v>
      </c>
      <c r="D31" s="158">
        <f>24000+20000+7000</f>
        <v>51000</v>
      </c>
      <c r="E31" s="158">
        <f>8500+2640</f>
        <v>11140</v>
      </c>
      <c r="F31" s="158">
        <f t="shared" si="0"/>
        <v>11140</v>
      </c>
      <c r="G31" s="132">
        <f t="shared" si="5"/>
        <v>1</v>
      </c>
    </row>
    <row r="32" spans="1:7" ht="15.75" thickBot="1" x14ac:dyDescent="0.3">
      <c r="A32" s="384"/>
      <c r="B32" s="27">
        <v>3900</v>
      </c>
      <c r="C32" s="28" t="s">
        <v>36</v>
      </c>
      <c r="D32" s="158">
        <v>0</v>
      </c>
      <c r="E32" s="158">
        <v>0</v>
      </c>
      <c r="F32" s="158">
        <v>0</v>
      </c>
      <c r="G32" s="132">
        <v>0</v>
      </c>
    </row>
    <row r="33" spans="1:7" ht="15.75" thickBot="1" x14ac:dyDescent="0.3">
      <c r="A33" s="385"/>
      <c r="B33" s="386" t="s">
        <v>37</v>
      </c>
      <c r="C33" s="387"/>
      <c r="D33" s="159">
        <f>SUM(D24:D32)</f>
        <v>10823272</v>
      </c>
      <c r="E33" s="159">
        <f t="shared" ref="E33:F33" si="6">SUM(E24:E32)</f>
        <v>13973272</v>
      </c>
      <c r="F33" s="159">
        <f t="shared" si="6"/>
        <v>13973272</v>
      </c>
      <c r="G33" s="133" t="s">
        <v>8</v>
      </c>
    </row>
    <row r="34" spans="1:7" ht="15.75" thickBot="1" x14ac:dyDescent="0.3">
      <c r="A34" s="383" t="s">
        <v>38</v>
      </c>
      <c r="B34" s="27">
        <v>4100</v>
      </c>
      <c r="C34" s="28" t="s">
        <v>39</v>
      </c>
      <c r="D34" s="158">
        <v>0</v>
      </c>
      <c r="E34" s="158">
        <v>0</v>
      </c>
      <c r="F34" s="158">
        <v>0</v>
      </c>
      <c r="G34" s="132">
        <v>0</v>
      </c>
    </row>
    <row r="35" spans="1:7" ht="15.75" thickBot="1" x14ac:dyDescent="0.3">
      <c r="A35" s="384"/>
      <c r="B35" s="27">
        <v>4200</v>
      </c>
      <c r="C35" s="28" t="s">
        <v>40</v>
      </c>
      <c r="D35" s="158">
        <v>0</v>
      </c>
      <c r="E35" s="158">
        <v>0</v>
      </c>
      <c r="F35" s="158">
        <v>0</v>
      </c>
      <c r="G35" s="132">
        <v>0</v>
      </c>
    </row>
    <row r="36" spans="1:7" ht="15.75" thickBot="1" x14ac:dyDescent="0.3">
      <c r="A36" s="384"/>
      <c r="B36" s="27">
        <v>4300</v>
      </c>
      <c r="C36" s="28" t="s">
        <v>41</v>
      </c>
      <c r="D36" s="158">
        <v>0</v>
      </c>
      <c r="E36" s="158">
        <v>0</v>
      </c>
      <c r="F36" s="158">
        <v>0</v>
      </c>
      <c r="G36" s="132">
        <v>0</v>
      </c>
    </row>
    <row r="37" spans="1:7" ht="15.75" thickBot="1" x14ac:dyDescent="0.3">
      <c r="A37" s="384"/>
      <c r="B37" s="27">
        <v>4400</v>
      </c>
      <c r="C37" s="28" t="s">
        <v>42</v>
      </c>
      <c r="D37" s="158">
        <v>0</v>
      </c>
      <c r="E37" s="158">
        <v>0</v>
      </c>
      <c r="F37" s="158">
        <v>0</v>
      </c>
      <c r="G37" s="132">
        <v>0</v>
      </c>
    </row>
    <row r="38" spans="1:7" ht="15.75" thickBot="1" x14ac:dyDescent="0.3">
      <c r="A38" s="384"/>
      <c r="B38" s="27">
        <v>4500</v>
      </c>
      <c r="C38" s="28" t="s">
        <v>43</v>
      </c>
      <c r="D38" s="158">
        <v>0</v>
      </c>
      <c r="E38" s="158">
        <v>0</v>
      </c>
      <c r="F38" s="158">
        <v>0</v>
      </c>
      <c r="G38" s="132">
        <v>0</v>
      </c>
    </row>
    <row r="39" spans="1:7" ht="15.75" thickBot="1" x14ac:dyDescent="0.3">
      <c r="A39" s="384"/>
      <c r="B39" s="27">
        <v>4600</v>
      </c>
      <c r="C39" s="28" t="s">
        <v>44</v>
      </c>
      <c r="D39" s="158">
        <v>0</v>
      </c>
      <c r="E39" s="158">
        <v>0</v>
      </c>
      <c r="F39" s="158">
        <v>0</v>
      </c>
      <c r="G39" s="132">
        <v>0</v>
      </c>
    </row>
    <row r="40" spans="1:7" ht="15.75" thickBot="1" x14ac:dyDescent="0.3">
      <c r="A40" s="384"/>
      <c r="B40" s="27">
        <v>4700</v>
      </c>
      <c r="C40" s="28" t="s">
        <v>45</v>
      </c>
      <c r="D40" s="158">
        <v>0</v>
      </c>
      <c r="E40" s="158">
        <v>0</v>
      </c>
      <c r="F40" s="158">
        <v>0</v>
      </c>
      <c r="G40" s="132">
        <v>0</v>
      </c>
    </row>
    <row r="41" spans="1:7" ht="15.75" thickBot="1" x14ac:dyDescent="0.3">
      <c r="A41" s="384"/>
      <c r="B41" s="27">
        <v>4800</v>
      </c>
      <c r="C41" s="28" t="s">
        <v>46</v>
      </c>
      <c r="D41" s="158">
        <v>0</v>
      </c>
      <c r="E41" s="158">
        <v>0</v>
      </c>
      <c r="F41" s="158">
        <v>0</v>
      </c>
      <c r="G41" s="132">
        <v>0</v>
      </c>
    </row>
    <row r="42" spans="1:7" ht="15.75" thickBot="1" x14ac:dyDescent="0.3">
      <c r="A42" s="384"/>
      <c r="B42" s="27">
        <v>4900</v>
      </c>
      <c r="C42" s="28" t="s">
        <v>47</v>
      </c>
      <c r="D42" s="158">
        <v>0</v>
      </c>
      <c r="E42" s="158">
        <v>0</v>
      </c>
      <c r="F42" s="158">
        <v>0</v>
      </c>
      <c r="G42" s="132">
        <v>0</v>
      </c>
    </row>
    <row r="43" spans="1:7" ht="15.75" thickBot="1" x14ac:dyDescent="0.3">
      <c r="A43" s="385"/>
      <c r="B43" s="386" t="s">
        <v>48</v>
      </c>
      <c r="C43" s="387"/>
      <c r="D43" s="159">
        <f>SUM(D34:D42)</f>
        <v>0</v>
      </c>
      <c r="E43" s="159">
        <f t="shared" ref="E43:F43" si="7">SUM(E34:E42)</f>
        <v>0</v>
      </c>
      <c r="F43" s="159">
        <f t="shared" si="7"/>
        <v>0</v>
      </c>
      <c r="G43" s="133" t="s">
        <v>8</v>
      </c>
    </row>
    <row r="44" spans="1:7" ht="15.75" thickBot="1" x14ac:dyDescent="0.3">
      <c r="A44" s="383" t="s">
        <v>49</v>
      </c>
      <c r="B44" s="3">
        <v>5100</v>
      </c>
      <c r="C44" s="4" t="s">
        <v>50</v>
      </c>
      <c r="D44" s="158">
        <v>0</v>
      </c>
      <c r="E44" s="158">
        <v>0</v>
      </c>
      <c r="F44" s="158">
        <v>0</v>
      </c>
      <c r="G44" s="132">
        <v>0</v>
      </c>
    </row>
    <row r="45" spans="1:7" ht="15.75" thickBot="1" x14ac:dyDescent="0.3">
      <c r="A45" s="384"/>
      <c r="B45" s="3">
        <v>5200</v>
      </c>
      <c r="C45" s="4" t="s">
        <v>51</v>
      </c>
      <c r="D45" s="158">
        <v>0</v>
      </c>
      <c r="E45" s="158">
        <v>0</v>
      </c>
      <c r="F45" s="158">
        <v>0</v>
      </c>
      <c r="G45" s="132">
        <v>0</v>
      </c>
    </row>
    <row r="46" spans="1:7" ht="15.75" thickBot="1" x14ac:dyDescent="0.3">
      <c r="A46" s="384"/>
      <c r="B46" s="3">
        <v>5300</v>
      </c>
      <c r="C46" s="4" t="s">
        <v>52</v>
      </c>
      <c r="D46" s="158">
        <v>0</v>
      </c>
      <c r="E46" s="158">
        <v>0</v>
      </c>
      <c r="F46" s="158">
        <v>0</v>
      </c>
      <c r="G46" s="132">
        <v>0</v>
      </c>
    </row>
    <row r="47" spans="1:7" ht="15.75" thickBot="1" x14ac:dyDescent="0.3">
      <c r="A47" s="384"/>
      <c r="B47" s="3">
        <v>5400</v>
      </c>
      <c r="C47" s="4" t="s">
        <v>53</v>
      </c>
      <c r="D47" s="158">
        <v>0</v>
      </c>
      <c r="E47" s="158">
        <v>0</v>
      </c>
      <c r="F47" s="158">
        <v>0</v>
      </c>
      <c r="G47" s="132">
        <v>0</v>
      </c>
    </row>
    <row r="48" spans="1:7" ht="15.75" thickBot="1" x14ac:dyDescent="0.3">
      <c r="A48" s="384"/>
      <c r="B48" s="3">
        <v>5500</v>
      </c>
      <c r="C48" s="4" t="s">
        <v>54</v>
      </c>
      <c r="D48" s="158">
        <v>0</v>
      </c>
      <c r="E48" s="158">
        <v>0</v>
      </c>
      <c r="F48" s="158">
        <v>0</v>
      </c>
      <c r="G48" s="132">
        <v>0</v>
      </c>
    </row>
    <row r="49" spans="1:7" ht="15.75" thickBot="1" x14ac:dyDescent="0.3">
      <c r="A49" s="384"/>
      <c r="B49" s="3">
        <v>5600</v>
      </c>
      <c r="C49" s="4" t="s">
        <v>55</v>
      </c>
      <c r="D49" s="158">
        <v>0</v>
      </c>
      <c r="E49" s="158">
        <v>0</v>
      </c>
      <c r="F49" s="158">
        <v>0</v>
      </c>
      <c r="G49" s="132">
        <v>0</v>
      </c>
    </row>
    <row r="50" spans="1:7" ht="15.75" thickBot="1" x14ac:dyDescent="0.3">
      <c r="A50" s="384"/>
      <c r="B50" s="3">
        <v>5700</v>
      </c>
      <c r="C50" s="4" t="s">
        <v>56</v>
      </c>
      <c r="D50" s="158">
        <v>0</v>
      </c>
      <c r="E50" s="158">
        <v>0</v>
      </c>
      <c r="F50" s="158">
        <v>0</v>
      </c>
      <c r="G50" s="132">
        <v>0</v>
      </c>
    </row>
    <row r="51" spans="1:7" ht="15.75" thickBot="1" x14ac:dyDescent="0.3">
      <c r="A51" s="384"/>
      <c r="B51" s="3">
        <v>5800</v>
      </c>
      <c r="C51" s="4" t="s">
        <v>57</v>
      </c>
      <c r="D51" s="158">
        <v>0</v>
      </c>
      <c r="E51" s="158">
        <v>0</v>
      </c>
      <c r="F51" s="158">
        <v>0</v>
      </c>
      <c r="G51" s="132">
        <v>0</v>
      </c>
    </row>
    <row r="52" spans="1:7" ht="15.75" thickBot="1" x14ac:dyDescent="0.3">
      <c r="A52" s="384"/>
      <c r="B52" s="3">
        <v>5900</v>
      </c>
      <c r="C52" s="4" t="s">
        <v>58</v>
      </c>
      <c r="D52" s="158">
        <v>0</v>
      </c>
      <c r="E52" s="158">
        <v>0</v>
      </c>
      <c r="F52" s="158">
        <v>0</v>
      </c>
      <c r="G52" s="132">
        <v>0</v>
      </c>
    </row>
    <row r="53" spans="1:7" ht="15.75" thickBot="1" x14ac:dyDescent="0.3">
      <c r="A53" s="385"/>
      <c r="B53" s="386" t="s">
        <v>59</v>
      </c>
      <c r="C53" s="387"/>
      <c r="D53" s="159">
        <f>SUM(D44:D52)</f>
        <v>0</v>
      </c>
      <c r="E53" s="159">
        <f t="shared" ref="E53:F53" si="8">SUM(E44:E52)</f>
        <v>0</v>
      </c>
      <c r="F53" s="159">
        <f t="shared" si="8"/>
        <v>0</v>
      </c>
      <c r="G53" s="133" t="s">
        <v>8</v>
      </c>
    </row>
    <row r="54" spans="1:7" ht="15.75" thickBot="1" x14ac:dyDescent="0.3">
      <c r="A54" s="383" t="s">
        <v>60</v>
      </c>
      <c r="B54" s="3">
        <v>6100</v>
      </c>
      <c r="C54" s="4" t="s">
        <v>61</v>
      </c>
      <c r="D54" s="158">
        <v>0</v>
      </c>
      <c r="E54" s="158">
        <v>0</v>
      </c>
      <c r="F54" s="158">
        <v>0</v>
      </c>
      <c r="G54" s="132">
        <v>0</v>
      </c>
    </row>
    <row r="55" spans="1:7" ht="15.75" thickBot="1" x14ac:dyDescent="0.3">
      <c r="A55" s="384"/>
      <c r="B55" s="3">
        <v>6200</v>
      </c>
      <c r="C55" s="4" t="s">
        <v>62</v>
      </c>
      <c r="D55" s="158">
        <v>0</v>
      </c>
      <c r="E55" s="158">
        <v>0</v>
      </c>
      <c r="F55" s="158">
        <v>0</v>
      </c>
      <c r="G55" s="132">
        <v>0</v>
      </c>
    </row>
    <row r="56" spans="1:7" ht="15.75" thickBot="1" x14ac:dyDescent="0.3">
      <c r="A56" s="384"/>
      <c r="B56" s="3">
        <v>6300</v>
      </c>
      <c r="C56" s="4" t="s">
        <v>63</v>
      </c>
      <c r="D56" s="158">
        <v>0</v>
      </c>
      <c r="E56" s="158">
        <v>0</v>
      </c>
      <c r="F56" s="158">
        <v>0</v>
      </c>
      <c r="G56" s="132">
        <v>0</v>
      </c>
    </row>
    <row r="57" spans="1:7" ht="15.75" thickBot="1" x14ac:dyDescent="0.3">
      <c r="A57" s="385"/>
      <c r="B57" s="386" t="s">
        <v>64</v>
      </c>
      <c r="C57" s="387"/>
      <c r="D57" s="134">
        <f>SUM(D54:D56)</f>
        <v>0</v>
      </c>
      <c r="E57" s="134">
        <f t="shared" ref="E57:F57" si="9">SUM(E54:E56)</f>
        <v>0</v>
      </c>
      <c r="F57" s="134">
        <f t="shared" si="9"/>
        <v>0</v>
      </c>
      <c r="G57" s="134" t="s">
        <v>8</v>
      </c>
    </row>
    <row r="58" spans="1:7" s="8" customFormat="1" ht="15.75" thickBot="1" x14ac:dyDescent="0.3">
      <c r="A58" s="388" t="s">
        <v>65</v>
      </c>
      <c r="B58" s="389"/>
      <c r="C58" s="390"/>
      <c r="D58" s="160">
        <f>+D13+D23+D33+D43+D53+D57</f>
        <v>280879421</v>
      </c>
      <c r="E58" s="160">
        <f t="shared" ref="E58:F58" si="10">+E13+E23+E33+E43+E53+E57</f>
        <v>300361970.44000006</v>
      </c>
      <c r="F58" s="160">
        <f t="shared" si="10"/>
        <v>300361970.44000006</v>
      </c>
      <c r="G58" s="7" t="s">
        <v>8</v>
      </c>
    </row>
    <row r="59" spans="1:7" hidden="1" x14ac:dyDescent="0.25">
      <c r="A59" s="5"/>
      <c r="B59"/>
      <c r="C59"/>
      <c r="D59"/>
      <c r="E59"/>
      <c r="F59"/>
      <c r="G59"/>
    </row>
  </sheetData>
  <mergeCells count="19">
    <mergeCell ref="A58:C58"/>
    <mergeCell ref="A34:A43"/>
    <mergeCell ref="B43:C43"/>
    <mergeCell ref="A44:A53"/>
    <mergeCell ref="B53:C53"/>
    <mergeCell ref="A54:A57"/>
    <mergeCell ref="B57:C57"/>
    <mergeCell ref="A6:A13"/>
    <mergeCell ref="B13:C13"/>
    <mergeCell ref="A14:A23"/>
    <mergeCell ref="B23:C23"/>
    <mergeCell ref="A24:A33"/>
    <mergeCell ref="B33:C33"/>
    <mergeCell ref="A2:G2"/>
    <mergeCell ref="A4:A5"/>
    <mergeCell ref="B4:C5"/>
    <mergeCell ref="D4:D5"/>
    <mergeCell ref="E4:E5"/>
    <mergeCell ref="F4:F5"/>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1"/>
  <sheetViews>
    <sheetView zoomScale="70" zoomScaleNormal="70" workbookViewId="0">
      <pane ySplit="4" topLeftCell="A5" activePane="bottomLeft" state="frozen"/>
      <selection pane="bottomLeft" activeCell="D20" sqref="D20"/>
    </sheetView>
  </sheetViews>
  <sheetFormatPr baseColWidth="10" defaultColWidth="0" defaultRowHeight="15" customHeight="1" zeroHeight="1" x14ac:dyDescent="0.25"/>
  <cols>
    <col min="1" max="5" width="36.28515625" style="1" customWidth="1"/>
    <col min="6" max="16384" width="9.140625" style="1" hidden="1"/>
  </cols>
  <sheetData>
    <row r="1" spans="1:5" x14ac:dyDescent="0.25"/>
    <row r="2" spans="1:5" ht="54.75" customHeight="1" x14ac:dyDescent="0.25">
      <c r="A2" s="374" t="s">
        <v>222</v>
      </c>
      <c r="B2" s="374"/>
      <c r="C2" s="374"/>
      <c r="D2" s="374"/>
      <c r="E2" s="374"/>
    </row>
    <row r="3" spans="1:5" ht="15.75" thickBot="1" x14ac:dyDescent="0.3">
      <c r="A3" s="14"/>
    </row>
    <row r="4" spans="1:5" ht="29.25" customHeight="1" thickBot="1" x14ac:dyDescent="0.3">
      <c r="A4" s="15" t="s">
        <v>66</v>
      </c>
      <c r="B4" s="16" t="s">
        <v>2</v>
      </c>
      <c r="C4" s="16" t="s">
        <v>3</v>
      </c>
      <c r="D4" s="16" t="s">
        <v>4</v>
      </c>
      <c r="E4" s="16" t="s">
        <v>67</v>
      </c>
    </row>
    <row r="5" spans="1:5" ht="48.75" customHeight="1" thickBot="1" x14ac:dyDescent="0.3">
      <c r="A5" s="12" t="s">
        <v>362</v>
      </c>
      <c r="B5" s="135">
        <v>27105103</v>
      </c>
      <c r="C5" s="136">
        <v>29092122.387748759</v>
      </c>
      <c r="D5" s="136">
        <v>29092122.387748759</v>
      </c>
      <c r="E5" s="137">
        <f>+D5/C5</f>
        <v>1</v>
      </c>
    </row>
    <row r="6" spans="1:5" ht="48.75" customHeight="1" thickBot="1" x14ac:dyDescent="0.3">
      <c r="A6" s="12" t="s">
        <v>363</v>
      </c>
      <c r="B6" s="135">
        <v>22910619</v>
      </c>
      <c r="C6" s="136">
        <v>24508316.362713151</v>
      </c>
      <c r="D6" s="136">
        <v>24508316.362713151</v>
      </c>
      <c r="E6" s="137">
        <f t="shared" ref="E6:E19" si="0">+D6/C6</f>
        <v>1</v>
      </c>
    </row>
    <row r="7" spans="1:5" ht="48.75" customHeight="1" thickBot="1" x14ac:dyDescent="0.3">
      <c r="A7" s="12" t="s">
        <v>364</v>
      </c>
      <c r="B7" s="135">
        <v>9275939</v>
      </c>
      <c r="C7" s="136">
        <v>10020932.267564651</v>
      </c>
      <c r="D7" s="136">
        <v>10020932.267564651</v>
      </c>
      <c r="E7" s="137">
        <f t="shared" si="0"/>
        <v>1</v>
      </c>
    </row>
    <row r="8" spans="1:5" ht="48.75" customHeight="1" thickBot="1" x14ac:dyDescent="0.3">
      <c r="A8" s="12" t="s">
        <v>365</v>
      </c>
      <c r="B8" s="135">
        <v>11745249</v>
      </c>
      <c r="C8" s="136">
        <v>12558862.101230873</v>
      </c>
      <c r="D8" s="136">
        <v>12558862.101230873</v>
      </c>
      <c r="E8" s="137">
        <f t="shared" si="0"/>
        <v>1</v>
      </c>
    </row>
    <row r="9" spans="1:5" ht="48.75" customHeight="1" thickBot="1" x14ac:dyDescent="0.3">
      <c r="A9" s="12" t="s">
        <v>366</v>
      </c>
      <c r="B9" s="135">
        <v>12726766</v>
      </c>
      <c r="C9" s="136">
        <v>13603113.286591241</v>
      </c>
      <c r="D9" s="136">
        <v>13603113.286591241</v>
      </c>
      <c r="E9" s="137">
        <f t="shared" si="0"/>
        <v>1</v>
      </c>
    </row>
    <row r="10" spans="1:5" ht="48.75" customHeight="1" thickBot="1" x14ac:dyDescent="0.3">
      <c r="A10" s="12" t="s">
        <v>367</v>
      </c>
      <c r="B10" s="135">
        <v>25429165</v>
      </c>
      <c r="C10" s="136">
        <v>27193000.287158098</v>
      </c>
      <c r="D10" s="136">
        <v>27193000.287158098</v>
      </c>
      <c r="E10" s="137">
        <f t="shared" si="0"/>
        <v>1</v>
      </c>
    </row>
    <row r="11" spans="1:5" ht="48.75" customHeight="1" thickBot="1" x14ac:dyDescent="0.3">
      <c r="A11" s="12" t="s">
        <v>368</v>
      </c>
      <c r="B11" s="135">
        <v>20330404</v>
      </c>
      <c r="C11" s="136">
        <v>21742714.029330079</v>
      </c>
      <c r="D11" s="136">
        <v>21742714.029330079</v>
      </c>
      <c r="E11" s="137">
        <f t="shared" si="0"/>
        <v>1</v>
      </c>
    </row>
    <row r="12" spans="1:5" ht="48.75" customHeight="1" thickBot="1" x14ac:dyDescent="0.3">
      <c r="A12" s="12" t="s">
        <v>369</v>
      </c>
      <c r="B12" s="135">
        <v>20450231</v>
      </c>
      <c r="C12" s="136">
        <v>21883685.118943118</v>
      </c>
      <c r="D12" s="136">
        <v>21883685.118943118</v>
      </c>
      <c r="E12" s="137">
        <f t="shared" si="0"/>
        <v>1</v>
      </c>
    </row>
    <row r="13" spans="1:5" ht="48.75" customHeight="1" thickBot="1" x14ac:dyDescent="0.3">
      <c r="A13" s="12" t="s">
        <v>370</v>
      </c>
      <c r="B13" s="135">
        <v>24880352</v>
      </c>
      <c r="C13" s="136">
        <v>26670614.296076342</v>
      </c>
      <c r="D13" s="136">
        <v>26670614.296076342</v>
      </c>
      <c r="E13" s="137">
        <f t="shared" si="0"/>
        <v>1</v>
      </c>
    </row>
    <row r="14" spans="1:5" ht="48.75" customHeight="1" thickBot="1" x14ac:dyDescent="0.3">
      <c r="A14" s="12" t="s">
        <v>371</v>
      </c>
      <c r="B14" s="135">
        <v>15713614</v>
      </c>
      <c r="C14" s="136">
        <v>16814246.468730088</v>
      </c>
      <c r="D14" s="136">
        <v>16814246.468730088</v>
      </c>
      <c r="E14" s="137">
        <f t="shared" si="0"/>
        <v>1</v>
      </c>
    </row>
    <row r="15" spans="1:5" ht="48.75" customHeight="1" thickBot="1" x14ac:dyDescent="0.3">
      <c r="A15" s="12" t="s">
        <v>372</v>
      </c>
      <c r="B15" s="135">
        <v>16110631</v>
      </c>
      <c r="C15" s="136">
        <v>17229177.333697423</v>
      </c>
      <c r="D15" s="136">
        <v>17229177.333697423</v>
      </c>
      <c r="E15" s="137">
        <f t="shared" si="0"/>
        <v>1</v>
      </c>
    </row>
    <row r="16" spans="1:5" customFormat="1" ht="48.75" customHeight="1" thickBot="1" x14ac:dyDescent="0.3">
      <c r="A16" s="12" t="s">
        <v>373</v>
      </c>
      <c r="B16" s="138">
        <v>30598759</v>
      </c>
      <c r="C16" s="139">
        <v>32828107.211409125</v>
      </c>
      <c r="D16" s="139">
        <v>32828107.211409125</v>
      </c>
      <c r="E16" s="137">
        <f t="shared" si="0"/>
        <v>1</v>
      </c>
    </row>
    <row r="17" spans="1:5" ht="29.25" customHeight="1" thickBot="1" x14ac:dyDescent="0.3">
      <c r="A17" s="12" t="s">
        <v>374</v>
      </c>
      <c r="B17" s="135">
        <v>35043435</v>
      </c>
      <c r="C17" s="139">
        <v>37474143.399999999</v>
      </c>
      <c r="D17" s="139">
        <v>37474143.399999999</v>
      </c>
      <c r="E17" s="137">
        <f t="shared" si="0"/>
        <v>1</v>
      </c>
    </row>
    <row r="18" spans="1:5" ht="29.25" customHeight="1" thickBot="1" x14ac:dyDescent="0.3">
      <c r="A18" s="12" t="s">
        <v>375</v>
      </c>
      <c r="B18" s="135">
        <v>2889300</v>
      </c>
      <c r="C18" s="139">
        <v>3089774.94</v>
      </c>
      <c r="D18" s="139">
        <v>3089774.94</v>
      </c>
      <c r="E18" s="137">
        <f t="shared" si="0"/>
        <v>1</v>
      </c>
    </row>
    <row r="19" spans="1:5" ht="48.75" customHeight="1" thickBot="1" x14ac:dyDescent="0.3">
      <c r="A19" s="12" t="s">
        <v>376</v>
      </c>
      <c r="B19" s="135">
        <v>5669854</v>
      </c>
      <c r="C19" s="139">
        <v>5653160.9500000002</v>
      </c>
      <c r="D19" s="139">
        <v>5653160.9500000002</v>
      </c>
      <c r="E19" s="137">
        <f t="shared" si="0"/>
        <v>1</v>
      </c>
    </row>
    <row r="20" spans="1:5" ht="29.25" customHeight="1" thickBot="1" x14ac:dyDescent="0.3">
      <c r="A20" s="140"/>
      <c r="B20" s="141">
        <f>SUM(B5:B19)</f>
        <v>280879421</v>
      </c>
      <c r="C20" s="141">
        <f t="shared" ref="C20:D20" si="1">SUM(C5:C19)</f>
        <v>300361970.44119298</v>
      </c>
      <c r="D20" s="141">
        <f t="shared" si="1"/>
        <v>300361970.44119298</v>
      </c>
      <c r="E20" s="141">
        <v>0</v>
      </c>
    </row>
    <row r="21" spans="1:5" hidden="1" x14ac:dyDescent="0.25">
      <c r="A21" s="13"/>
      <c r="B21"/>
      <c r="C21"/>
      <c r="D21"/>
      <c r="E21"/>
    </row>
  </sheetData>
  <mergeCells count="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zoomScale="70" zoomScaleNormal="70" workbookViewId="0">
      <pane ySplit="5" topLeftCell="A6" activePane="bottomLeft" state="frozen"/>
      <selection pane="bottomLeft" activeCell="D6" sqref="D6:D8"/>
    </sheetView>
  </sheetViews>
  <sheetFormatPr baseColWidth="10" defaultColWidth="9.140625" defaultRowHeight="15" x14ac:dyDescent="0.25"/>
  <cols>
    <col min="1" max="4" width="31" style="1" customWidth="1"/>
    <col min="5" max="16384" width="9.140625" style="1"/>
  </cols>
  <sheetData>
    <row r="2" spans="1:4" ht="63.75" customHeight="1" x14ac:dyDescent="0.25">
      <c r="A2" s="393" t="s">
        <v>498</v>
      </c>
      <c r="B2" s="393"/>
      <c r="C2" s="393"/>
      <c r="D2" s="393"/>
    </row>
    <row r="3" spans="1:4" ht="18.75" thickBot="1" x14ac:dyDescent="0.3">
      <c r="A3" s="17"/>
    </row>
    <row r="4" spans="1:4" ht="23.25" customHeight="1" thickBot="1" x14ac:dyDescent="0.3">
      <c r="A4" s="194" t="s">
        <v>69</v>
      </c>
      <c r="B4" s="394" t="s">
        <v>71</v>
      </c>
      <c r="C4" s="395"/>
      <c r="D4" s="396" t="s">
        <v>68</v>
      </c>
    </row>
    <row r="5" spans="1:4" ht="23.25" customHeight="1" thickBot="1" x14ac:dyDescent="0.3">
      <c r="A5" s="195" t="s">
        <v>70</v>
      </c>
      <c r="B5" s="196" t="s">
        <v>72</v>
      </c>
      <c r="C5" s="197" t="s">
        <v>73</v>
      </c>
      <c r="D5" s="397"/>
    </row>
    <row r="6" spans="1:4" ht="39.75" customHeight="1" x14ac:dyDescent="0.25">
      <c r="A6" s="198" t="s">
        <v>489</v>
      </c>
      <c r="B6" s="233">
        <v>32</v>
      </c>
      <c r="C6" s="233" t="s">
        <v>499</v>
      </c>
      <c r="D6" s="233">
        <v>32</v>
      </c>
    </row>
    <row r="7" spans="1:4" ht="39.75" customHeight="1" x14ac:dyDescent="0.25">
      <c r="A7" s="198" t="s">
        <v>490</v>
      </c>
      <c r="B7" s="233">
        <v>135</v>
      </c>
      <c r="C7" s="233" t="s">
        <v>499</v>
      </c>
      <c r="D7" s="233">
        <v>135</v>
      </c>
    </row>
    <row r="8" spans="1:4" ht="39.75" customHeight="1" x14ac:dyDescent="0.25">
      <c r="A8" s="198" t="s">
        <v>491</v>
      </c>
      <c r="B8" s="233">
        <v>297</v>
      </c>
      <c r="C8" s="233" t="s">
        <v>499</v>
      </c>
      <c r="D8" s="233">
        <v>297</v>
      </c>
    </row>
    <row r="9" spans="1:4" ht="39.75" customHeight="1" x14ac:dyDescent="0.25">
      <c r="A9" s="398" t="s">
        <v>492</v>
      </c>
      <c r="B9" s="198" t="s">
        <v>493</v>
      </c>
      <c r="C9" s="233">
        <v>2944</v>
      </c>
      <c r="D9" s="401">
        <f>SUM(C9:C12)</f>
        <v>9598</v>
      </c>
    </row>
    <row r="10" spans="1:4" ht="39.75" customHeight="1" x14ac:dyDescent="0.25">
      <c r="A10" s="399"/>
      <c r="B10" s="198" t="s">
        <v>494</v>
      </c>
      <c r="C10" s="233">
        <v>3303</v>
      </c>
      <c r="D10" s="402"/>
    </row>
    <row r="11" spans="1:4" ht="39.75" customHeight="1" x14ac:dyDescent="0.25">
      <c r="A11" s="399"/>
      <c r="B11" s="198" t="s">
        <v>495</v>
      </c>
      <c r="C11" s="233">
        <v>2196</v>
      </c>
      <c r="D11" s="402"/>
    </row>
    <row r="12" spans="1:4" ht="39.75" customHeight="1" x14ac:dyDescent="0.25">
      <c r="A12" s="400"/>
      <c r="B12" s="198" t="s">
        <v>496</v>
      </c>
      <c r="C12" s="233">
        <v>1155</v>
      </c>
      <c r="D12" s="403"/>
    </row>
    <row r="13" spans="1:4" ht="39.75" customHeight="1" thickBot="1" x14ac:dyDescent="0.3">
      <c r="A13" s="193" t="s">
        <v>68</v>
      </c>
      <c r="B13" s="234">
        <f>SUM(B6:B8)</f>
        <v>464</v>
      </c>
      <c r="C13" s="234">
        <f>D9</f>
        <v>9598</v>
      </c>
      <c r="D13" s="199" t="s">
        <v>497</v>
      </c>
    </row>
    <row r="14" spans="1:4" x14ac:dyDescent="0.25">
      <c r="A14" s="391" t="s">
        <v>557</v>
      </c>
      <c r="B14" s="391"/>
      <c r="C14" s="391"/>
      <c r="D14" s="391"/>
    </row>
    <row r="15" spans="1:4" x14ac:dyDescent="0.25">
      <c r="A15" s="392"/>
      <c r="B15" s="392"/>
      <c r="C15" s="392"/>
      <c r="D15" s="392"/>
    </row>
    <row r="16" spans="1:4" x14ac:dyDescent="0.25">
      <c r="A16" s="392"/>
      <c r="B16" s="392"/>
      <c r="C16" s="392"/>
      <c r="D16" s="392"/>
    </row>
    <row r="17" spans="1:4" x14ac:dyDescent="0.25">
      <c r="A17" s="392"/>
      <c r="B17" s="392"/>
      <c r="C17" s="392"/>
      <c r="D17" s="392"/>
    </row>
  </sheetData>
  <mergeCells count="6">
    <mergeCell ref="A14:D17"/>
    <mergeCell ref="A2:D2"/>
    <mergeCell ref="B4:C4"/>
    <mergeCell ref="D4:D5"/>
    <mergeCell ref="A9:A12"/>
    <mergeCell ref="D9:D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5" topLeftCell="A6" activePane="bottomLeft" state="frozen"/>
      <selection pane="bottomLeft" activeCell="A13" sqref="A13:XFD1048576"/>
    </sheetView>
  </sheetViews>
  <sheetFormatPr baseColWidth="10" defaultColWidth="0" defaultRowHeight="15" zeroHeight="1" x14ac:dyDescent="0.25"/>
  <cols>
    <col min="1" max="6" width="31.42578125" style="1" customWidth="1"/>
    <col min="7" max="16384" width="9.140625" style="1" hidden="1"/>
  </cols>
  <sheetData>
    <row r="1" spans="1:6" x14ac:dyDescent="0.25"/>
    <row r="2" spans="1:6" ht="54.75" customHeight="1" x14ac:dyDescent="0.25">
      <c r="A2" s="410" t="s">
        <v>224</v>
      </c>
      <c r="B2" s="410"/>
      <c r="C2" s="410"/>
      <c r="D2" s="410"/>
      <c r="E2" s="410"/>
      <c r="F2" s="410"/>
    </row>
    <row r="3" spans="1:6" ht="18.75" thickBot="1" x14ac:dyDescent="0.3">
      <c r="A3" s="409"/>
      <c r="B3" s="409"/>
      <c r="C3" s="409"/>
      <c r="D3" s="409"/>
      <c r="E3" s="409"/>
      <c r="F3" s="409"/>
    </row>
    <row r="4" spans="1:6" s="52" customFormat="1" ht="19.5" thickBot="1" x14ac:dyDescent="0.35">
      <c r="A4" s="404" t="s">
        <v>74</v>
      </c>
      <c r="B4" s="406" t="s">
        <v>75</v>
      </c>
      <c r="C4" s="407"/>
      <c r="D4" s="407"/>
      <c r="E4" s="407"/>
      <c r="F4" s="408"/>
    </row>
    <row r="5" spans="1:6" s="52" customFormat="1" ht="36.75" thickBot="1" x14ac:dyDescent="0.35">
      <c r="A5" s="405"/>
      <c r="B5" s="53" t="s">
        <v>76</v>
      </c>
      <c r="C5" s="53" t="s">
        <v>77</v>
      </c>
      <c r="D5" s="53" t="s">
        <v>78</v>
      </c>
      <c r="E5" s="53" t="s">
        <v>79</v>
      </c>
      <c r="F5" s="53" t="s">
        <v>68</v>
      </c>
    </row>
    <row r="6" spans="1:6" s="52" customFormat="1" ht="38.25" customHeight="1" thickBot="1" x14ac:dyDescent="0.35">
      <c r="A6" s="54" t="s">
        <v>8</v>
      </c>
      <c r="B6" s="55" t="s">
        <v>8</v>
      </c>
      <c r="C6" s="56"/>
      <c r="D6" s="55" t="s">
        <v>8</v>
      </c>
      <c r="E6" s="55" t="s">
        <v>8</v>
      </c>
      <c r="F6" s="55" t="s">
        <v>8</v>
      </c>
    </row>
    <row r="7" spans="1:6" s="52" customFormat="1" ht="38.25" customHeight="1" thickBot="1" x14ac:dyDescent="0.35">
      <c r="A7" s="54" t="s">
        <v>8</v>
      </c>
      <c r="B7" s="55" t="s">
        <v>8</v>
      </c>
      <c r="C7" s="56"/>
      <c r="D7" s="55" t="s">
        <v>8</v>
      </c>
      <c r="E7" s="55" t="s">
        <v>8</v>
      </c>
      <c r="F7" s="55" t="s">
        <v>8</v>
      </c>
    </row>
    <row r="8" spans="1:6" s="52" customFormat="1" ht="38.25" customHeight="1" thickBot="1" x14ac:dyDescent="0.35">
      <c r="A8" s="54" t="s">
        <v>8</v>
      </c>
      <c r="B8" s="55" t="s">
        <v>8</v>
      </c>
      <c r="C8" s="56"/>
      <c r="D8" s="55" t="s">
        <v>8</v>
      </c>
      <c r="E8" s="55" t="s">
        <v>8</v>
      </c>
      <c r="F8" s="55" t="s">
        <v>8</v>
      </c>
    </row>
    <row r="9" spans="1:6" s="52" customFormat="1" ht="38.25" customHeight="1" thickBot="1" x14ac:dyDescent="0.35">
      <c r="A9" s="57"/>
      <c r="B9" s="56"/>
      <c r="C9" s="56"/>
      <c r="D9" s="56"/>
      <c r="E9" s="56"/>
      <c r="F9" s="56"/>
    </row>
    <row r="10" spans="1:6" s="52" customFormat="1" ht="38.25" customHeight="1" thickBot="1" x14ac:dyDescent="0.35">
      <c r="A10" s="57"/>
      <c r="B10" s="56"/>
      <c r="C10" s="56"/>
      <c r="D10" s="56"/>
      <c r="E10" s="56"/>
      <c r="F10" s="56"/>
    </row>
    <row r="11" spans="1:6" s="52" customFormat="1" ht="38.25" customHeight="1" thickBot="1" x14ac:dyDescent="0.35">
      <c r="A11" s="57"/>
      <c r="B11" s="56"/>
      <c r="C11" s="56"/>
      <c r="D11" s="56"/>
      <c r="E11" s="56"/>
      <c r="F11" s="56"/>
    </row>
    <row r="12" spans="1:6" s="52" customFormat="1" ht="25.5" customHeight="1" thickBot="1" x14ac:dyDescent="0.35">
      <c r="A12" s="58" t="s">
        <v>68</v>
      </c>
      <c r="B12" s="59"/>
      <c r="C12" s="59"/>
      <c r="D12" s="59"/>
      <c r="E12" s="59"/>
      <c r="F12" s="59"/>
    </row>
    <row r="13" spans="1:6" s="52" customFormat="1" ht="18.75" hidden="1" x14ac:dyDescent="0.3">
      <c r="A13" s="2"/>
      <c r="B13" s="60"/>
      <c r="C13" s="60"/>
      <c r="D13" s="60"/>
      <c r="E13" s="60"/>
      <c r="F13" s="60"/>
    </row>
  </sheetData>
  <mergeCells count="4">
    <mergeCell ref="A4:A5"/>
    <mergeCell ref="B4:F4"/>
    <mergeCell ref="A3:F3"/>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activeCell="B6" sqref="B6"/>
    </sheetView>
  </sheetViews>
  <sheetFormatPr baseColWidth="10" defaultColWidth="0" defaultRowHeight="15" zeroHeight="1" x14ac:dyDescent="0.25"/>
  <cols>
    <col min="1" max="4" width="43.5703125" style="1" customWidth="1"/>
    <col min="5" max="16384" width="11.42578125" style="1" hidden="1"/>
  </cols>
  <sheetData>
    <row r="1" spans="1:4" x14ac:dyDescent="0.25"/>
    <row r="2" spans="1:4" ht="18" x14ac:dyDescent="0.25">
      <c r="A2" s="374" t="s">
        <v>225</v>
      </c>
      <c r="B2" s="374"/>
      <c r="C2" s="374"/>
      <c r="D2" s="374"/>
    </row>
    <row r="3" spans="1:4" ht="15.75" thickBot="1" x14ac:dyDescent="0.3">
      <c r="A3" s="6"/>
    </row>
    <row r="4" spans="1:4" ht="51.75" customHeight="1" thickBot="1" x14ac:dyDescent="0.3">
      <c r="A4" s="15" t="s">
        <v>80</v>
      </c>
      <c r="B4" s="16" t="s">
        <v>2</v>
      </c>
      <c r="C4" s="16" t="s">
        <v>3</v>
      </c>
      <c r="D4" s="16" t="s">
        <v>4</v>
      </c>
    </row>
    <row r="5" spans="1:4" ht="72.75" customHeight="1" thickBot="1" x14ac:dyDescent="0.3">
      <c r="A5" s="19"/>
      <c r="B5" s="20"/>
      <c r="C5" s="20"/>
      <c r="D5" s="20"/>
    </row>
    <row r="6" spans="1:4" ht="72.75" customHeight="1" thickBot="1" x14ac:dyDescent="0.3">
      <c r="A6" s="19"/>
      <c r="B6" s="20"/>
      <c r="C6" s="20"/>
      <c r="D6" s="20"/>
    </row>
    <row r="7" spans="1:4" ht="72.75" customHeight="1" thickBot="1" x14ac:dyDescent="0.3">
      <c r="A7" s="19"/>
      <c r="B7" s="20"/>
      <c r="C7" s="20"/>
      <c r="D7" s="20"/>
    </row>
    <row r="8" spans="1:4" ht="72.75" customHeight="1" thickBot="1" x14ac:dyDescent="0.3">
      <c r="A8" s="19"/>
      <c r="B8" s="20"/>
      <c r="C8" s="20"/>
      <c r="D8" s="20"/>
    </row>
    <row r="9" spans="1:4" ht="51.75" customHeight="1" thickBot="1" x14ac:dyDescent="0.3">
      <c r="A9" s="18" t="s">
        <v>68</v>
      </c>
      <c r="B9" s="21"/>
      <c r="C9" s="21"/>
      <c r="D9" s="21"/>
    </row>
  </sheetData>
  <mergeCells count="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zoomScale="55" zoomScaleNormal="55" workbookViewId="0">
      <pane ySplit="5" topLeftCell="A6" activePane="bottomLeft" state="frozen"/>
      <selection pane="bottomLeft" activeCell="D19" sqref="D19"/>
    </sheetView>
  </sheetViews>
  <sheetFormatPr baseColWidth="10" defaultColWidth="0" defaultRowHeight="15.75" zeroHeight="1" x14ac:dyDescent="0.25"/>
  <cols>
    <col min="1" max="1" width="33.7109375" style="25" bestFit="1" customWidth="1"/>
    <col min="2" max="3" width="33.85546875" style="25" customWidth="1"/>
    <col min="4" max="4" width="114.7109375" style="25" customWidth="1"/>
    <col min="5" max="5" width="53.28515625" style="25" bestFit="1" customWidth="1"/>
    <col min="6" max="16384" width="9.140625" style="25" hidden="1"/>
  </cols>
  <sheetData>
    <row r="1" spans="1:5" x14ac:dyDescent="0.25"/>
    <row r="2" spans="1:5" x14ac:dyDescent="0.25">
      <c r="A2" s="411" t="s">
        <v>226</v>
      </c>
      <c r="B2" s="411"/>
      <c r="C2" s="411"/>
      <c r="D2" s="411"/>
      <c r="E2" s="411"/>
    </row>
    <row r="3" spans="1:5" ht="16.5" thickBot="1" x14ac:dyDescent="0.3">
      <c r="A3" s="61"/>
    </row>
    <row r="4" spans="1:5" ht="45" customHeight="1" x14ac:dyDescent="0.25">
      <c r="A4" s="412" t="s">
        <v>81</v>
      </c>
      <c r="B4" s="412" t="s">
        <v>82</v>
      </c>
      <c r="C4" s="412" t="s">
        <v>68</v>
      </c>
      <c r="D4" s="412" t="s">
        <v>227</v>
      </c>
      <c r="E4" s="412" t="s">
        <v>83</v>
      </c>
    </row>
    <row r="5" spans="1:5" ht="30.75" customHeight="1" thickBot="1" x14ac:dyDescent="0.3">
      <c r="A5" s="413"/>
      <c r="B5" s="413"/>
      <c r="C5" s="413"/>
      <c r="D5" s="413"/>
      <c r="E5" s="413"/>
    </row>
    <row r="6" spans="1:5" ht="16.5" thickBot="1" x14ac:dyDescent="0.3">
      <c r="A6" s="417" t="s">
        <v>228</v>
      </c>
      <c r="B6" s="418"/>
      <c r="C6" s="418"/>
      <c r="D6" s="418"/>
      <c r="E6" s="419"/>
    </row>
    <row r="7" spans="1:5" ht="20.25" customHeight="1" x14ac:dyDescent="0.25">
      <c r="A7" s="420" t="s">
        <v>84</v>
      </c>
      <c r="B7" s="142" t="s">
        <v>119</v>
      </c>
      <c r="C7" s="161">
        <v>300361970.44</v>
      </c>
      <c r="D7" s="423">
        <f>+C9/C19</f>
        <v>0.76955322223331146</v>
      </c>
      <c r="E7" s="426" t="s">
        <v>377</v>
      </c>
    </row>
    <row r="8" spans="1:5" x14ac:dyDescent="0.25">
      <c r="A8" s="421"/>
      <c r="B8" s="144"/>
      <c r="C8" s="162"/>
      <c r="D8" s="424"/>
      <c r="E8" s="427"/>
    </row>
    <row r="9" spans="1:5" ht="49.5" customHeight="1" thickBot="1" x14ac:dyDescent="0.3">
      <c r="A9" s="422"/>
      <c r="B9" s="146" t="s">
        <v>85</v>
      </c>
      <c r="C9" s="163">
        <f>SUM(C7:C8)</f>
        <v>300361970.44</v>
      </c>
      <c r="D9" s="425"/>
      <c r="E9" s="428"/>
    </row>
    <row r="10" spans="1:5" x14ac:dyDescent="0.25">
      <c r="A10" s="421" t="s">
        <v>86</v>
      </c>
      <c r="B10" s="147" t="s">
        <v>378</v>
      </c>
      <c r="C10" s="164">
        <f>16733.83+30680544</f>
        <v>30697277.829999998</v>
      </c>
      <c r="D10" s="423">
        <f>+C12/C19</f>
        <v>7.864906810027282E-2</v>
      </c>
      <c r="E10" s="429" t="s">
        <v>379</v>
      </c>
    </row>
    <row r="11" spans="1:5" ht="20.25" customHeight="1" x14ac:dyDescent="0.25">
      <c r="A11" s="421"/>
      <c r="B11" s="144"/>
      <c r="C11" s="162"/>
      <c r="D11" s="424"/>
      <c r="E11" s="430"/>
    </row>
    <row r="12" spans="1:5" ht="39.75" customHeight="1" thickBot="1" x14ac:dyDescent="0.3">
      <c r="A12" s="422"/>
      <c r="B12" s="146" t="s">
        <v>87</v>
      </c>
      <c r="C12" s="163">
        <f>SUM(C10:C11)</f>
        <v>30697277.829999998</v>
      </c>
      <c r="D12" s="425"/>
      <c r="E12" s="431"/>
    </row>
    <row r="13" spans="1:5" ht="28.5" customHeight="1" x14ac:dyDescent="0.25">
      <c r="A13" s="432" t="s">
        <v>88</v>
      </c>
      <c r="B13" s="142" t="s">
        <v>380</v>
      </c>
      <c r="C13" s="161">
        <v>59247700.960000001</v>
      </c>
      <c r="D13" s="423">
        <f>+C15/C19</f>
        <v>0.1517977096664157</v>
      </c>
      <c r="E13" s="434" t="s">
        <v>381</v>
      </c>
    </row>
    <row r="14" spans="1:5" ht="20.25" customHeight="1" x14ac:dyDescent="0.25">
      <c r="A14" s="433"/>
      <c r="B14" s="148"/>
      <c r="C14" s="162"/>
      <c r="D14" s="424"/>
      <c r="E14" s="430"/>
    </row>
    <row r="15" spans="1:5" ht="89.25" customHeight="1" thickBot="1" x14ac:dyDescent="0.3">
      <c r="A15" s="433"/>
      <c r="B15" s="149" t="s">
        <v>382</v>
      </c>
      <c r="C15" s="165">
        <f>SUM(C13:C14)</f>
        <v>59247700.960000001</v>
      </c>
      <c r="D15" s="424"/>
      <c r="E15" s="435"/>
    </row>
    <row r="16" spans="1:5" ht="21" customHeight="1" x14ac:dyDescent="0.25">
      <c r="A16" s="436" t="s">
        <v>383</v>
      </c>
      <c r="B16" s="150"/>
      <c r="C16" s="166"/>
      <c r="D16" s="143"/>
      <c r="E16" s="151"/>
    </row>
    <row r="17" spans="1:5" ht="27" customHeight="1" x14ac:dyDescent="0.25">
      <c r="A17" s="437"/>
      <c r="B17" s="144"/>
      <c r="C17" s="162" t="s">
        <v>8</v>
      </c>
      <c r="D17" s="145"/>
      <c r="E17" s="152" t="s">
        <v>8</v>
      </c>
    </row>
    <row r="18" spans="1:5" ht="31.5" customHeight="1" thickBot="1" x14ac:dyDescent="0.3">
      <c r="A18" s="438"/>
      <c r="B18" s="146" t="s">
        <v>89</v>
      </c>
      <c r="C18" s="167"/>
      <c r="D18" s="153"/>
      <c r="E18" s="154" t="s">
        <v>8</v>
      </c>
    </row>
    <row r="19" spans="1:5" ht="48.75" customHeight="1" thickBot="1" x14ac:dyDescent="0.3">
      <c r="A19" s="422" t="s">
        <v>229</v>
      </c>
      <c r="B19" s="439"/>
      <c r="C19" s="168">
        <f>+C18+C15+C12+C9</f>
        <v>390306949.23000002</v>
      </c>
      <c r="D19" s="155">
        <f>SUM(D7:D17)</f>
        <v>1</v>
      </c>
      <c r="E19" s="62" t="s">
        <v>8</v>
      </c>
    </row>
    <row r="20" spans="1:5" ht="20.25" customHeight="1" thickBot="1" x14ac:dyDescent="0.3">
      <c r="A20" s="414" t="s">
        <v>231</v>
      </c>
      <c r="B20" s="415"/>
      <c r="C20" s="415"/>
      <c r="D20" s="415"/>
      <c r="E20" s="416"/>
    </row>
    <row r="21" spans="1:5" ht="23.25" customHeight="1" x14ac:dyDescent="0.25">
      <c r="A21" s="443" t="s">
        <v>90</v>
      </c>
      <c r="B21" s="444"/>
      <c r="C21" s="412" t="s">
        <v>68</v>
      </c>
      <c r="D21" s="412" t="s">
        <v>230</v>
      </c>
      <c r="E21" s="412" t="s">
        <v>91</v>
      </c>
    </row>
    <row r="22" spans="1:5" ht="28.5" customHeight="1" thickBot="1" x14ac:dyDescent="0.3">
      <c r="A22" s="445"/>
      <c r="B22" s="446"/>
      <c r="C22" s="447"/>
      <c r="D22" s="447"/>
      <c r="E22" s="447"/>
    </row>
    <row r="23" spans="1:5" ht="408.75" customHeight="1" thickBot="1" x14ac:dyDescent="0.3">
      <c r="A23" s="448" t="s">
        <v>384</v>
      </c>
      <c r="B23" s="449"/>
      <c r="C23" s="228">
        <f>+C9</f>
        <v>300361970.44</v>
      </c>
      <c r="D23" s="229" t="s">
        <v>385</v>
      </c>
      <c r="E23" s="230" t="s">
        <v>386</v>
      </c>
    </row>
    <row r="24" spans="1:5" ht="349.5" customHeight="1" x14ac:dyDescent="0.25">
      <c r="A24" s="453" t="s">
        <v>378</v>
      </c>
      <c r="B24" s="454"/>
      <c r="C24" s="451">
        <v>30697277.829999998</v>
      </c>
      <c r="D24" s="450" t="s">
        <v>558</v>
      </c>
      <c r="E24" s="452" t="s">
        <v>556</v>
      </c>
    </row>
    <row r="25" spans="1:5" ht="92.25" customHeight="1" thickBot="1" x14ac:dyDescent="0.3">
      <c r="A25" s="455"/>
      <c r="B25" s="456"/>
      <c r="C25" s="451"/>
      <c r="D25" s="450"/>
      <c r="E25" s="452"/>
    </row>
    <row r="26" spans="1:5" ht="241.5" customHeight="1" thickBot="1" x14ac:dyDescent="0.3">
      <c r="A26" s="440" t="s">
        <v>387</v>
      </c>
      <c r="B26" s="441"/>
      <c r="C26" s="163">
        <f>+C15</f>
        <v>59247700.960000001</v>
      </c>
      <c r="D26" s="231" t="s">
        <v>388</v>
      </c>
      <c r="E26" s="232" t="s">
        <v>389</v>
      </c>
    </row>
    <row r="27" spans="1:5" x14ac:dyDescent="0.25">
      <c r="A27" s="23"/>
    </row>
    <row r="28" spans="1:5" x14ac:dyDescent="0.25">
      <c r="A28" s="442" t="s">
        <v>232</v>
      </c>
      <c r="B28" s="442"/>
      <c r="C28" s="442"/>
      <c r="D28" s="442"/>
      <c r="E28" s="442"/>
    </row>
    <row r="29" spans="1:5" ht="22.5" customHeight="1" x14ac:dyDescent="0.25">
      <c r="A29" s="442" t="s">
        <v>233</v>
      </c>
      <c r="B29" s="442"/>
      <c r="C29" s="442"/>
      <c r="D29" s="442"/>
      <c r="E29" s="442"/>
    </row>
  </sheetData>
  <mergeCells count="31">
    <mergeCell ref="A26:B26"/>
    <mergeCell ref="A28:E28"/>
    <mergeCell ref="A29:E29"/>
    <mergeCell ref="A21:B22"/>
    <mergeCell ref="C21:C22"/>
    <mergeCell ref="D21:D22"/>
    <mergeCell ref="E21:E22"/>
    <mergeCell ref="A23:B23"/>
    <mergeCell ref="D24:D25"/>
    <mergeCell ref="C24:C25"/>
    <mergeCell ref="E24:E25"/>
    <mergeCell ref="A24:B25"/>
    <mergeCell ref="A20:E20"/>
    <mergeCell ref="A6:E6"/>
    <mergeCell ref="A7:A9"/>
    <mergeCell ref="D7:D9"/>
    <mergeCell ref="E7:E9"/>
    <mergeCell ref="A10:A12"/>
    <mergeCell ref="D10:D12"/>
    <mergeCell ref="E10:E12"/>
    <mergeCell ref="A13:A15"/>
    <mergeCell ref="D13:D15"/>
    <mergeCell ref="E13:E15"/>
    <mergeCell ref="A16:A18"/>
    <mergeCell ref="A19:B19"/>
    <mergeCell ref="A2:E2"/>
    <mergeCell ref="A4:A5"/>
    <mergeCell ref="B4:B5"/>
    <mergeCell ref="C4:C5"/>
    <mergeCell ref="D4:D5"/>
    <mergeCell ref="E4:E5"/>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Consideraciones</vt:lpstr>
      <vt:lpstr>Ficha de Desempeño</vt:lpstr>
      <vt:lpstr>Anexo 1.</vt:lpstr>
      <vt:lpstr>Tabla 1.</vt:lpstr>
      <vt:lpstr>Tabla 2.</vt:lpstr>
      <vt:lpstr>Tabla 3.</vt:lpstr>
      <vt:lpstr>Tabla 4.</vt:lpstr>
      <vt:lpstr>Tabla 5.</vt:lpstr>
      <vt:lpstr>Anexo 2.</vt:lpstr>
      <vt:lpstr>Anexo 3.</vt:lpstr>
      <vt:lpstr>Anexo 4.</vt:lpstr>
      <vt:lpstr>Anexo 5.</vt:lpstr>
      <vt:lpstr>GUIA-VIDEO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2024-04-18T00:04:35Z</dcterms:modified>
</cp:coreProperties>
</file>