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ciona365-my.sharepoint.com/personal/ddcastillo_caboca_com_mx/Documents/Desktop/REPORTES FINANZAS/SEFIPLAN/SEFIPLAN 2024/SOPORTE OFICIO SEFIPLAN/"/>
    </mc:Choice>
  </mc:AlternateContent>
  <xr:revisionPtr revIDLastSave="0" documentId="8_{28FF93B7-7847-483D-AF84-9CC96275B385}" xr6:coauthVersionLast="47" xr6:coauthVersionMax="47" xr10:uidLastSave="{00000000-0000-0000-0000-000000000000}"/>
  <bookViews>
    <workbookView xWindow="-110" yWindow="-110" windowWidth="19420" windowHeight="10300" xr2:uid="{F020965D-1813-4B32-8730-55B2C9F85498}"/>
  </bookViews>
  <sheets>
    <sheet name="ANEXO I" sheetId="1" r:id="rId1"/>
  </sheets>
  <externalReferences>
    <externalReference r:id="rId2"/>
  </externalReferences>
  <definedNames>
    <definedName name="_xlnm.Print_Area" localSheetId="0">'ANEXO I'!$A$2:$O$40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  <c r="H33" i="1"/>
  <c r="G33" i="1"/>
  <c r="F33" i="1"/>
  <c r="E33" i="1"/>
  <c r="D33" i="1"/>
  <c r="C33" i="1"/>
  <c r="O33" i="1" s="1"/>
  <c r="O32" i="1"/>
  <c r="O31" i="1"/>
  <c r="N30" i="1"/>
  <c r="M30" i="1"/>
  <c r="L30" i="1"/>
  <c r="K30" i="1"/>
  <c r="J30" i="1"/>
  <c r="I30" i="1"/>
  <c r="H30" i="1"/>
  <c r="G30" i="1"/>
  <c r="F30" i="1"/>
  <c r="E30" i="1"/>
  <c r="D30" i="1"/>
  <c r="O30" i="1" s="1"/>
  <c r="C30" i="1"/>
  <c r="N29" i="1"/>
  <c r="M29" i="1"/>
  <c r="L29" i="1"/>
  <c r="K29" i="1"/>
  <c r="J29" i="1"/>
  <c r="I29" i="1"/>
  <c r="H29" i="1"/>
  <c r="G29" i="1"/>
  <c r="F29" i="1"/>
  <c r="O29" i="1" s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O27" i="1"/>
  <c r="N26" i="1"/>
  <c r="M26" i="1"/>
  <c r="L26" i="1"/>
  <c r="K26" i="1"/>
  <c r="J26" i="1"/>
  <c r="I26" i="1"/>
  <c r="H26" i="1"/>
  <c r="G26" i="1"/>
  <c r="F26" i="1"/>
  <c r="E26" i="1"/>
  <c r="D26" i="1"/>
  <c r="O26" i="1" s="1"/>
  <c r="C26" i="1"/>
  <c r="O25" i="1"/>
  <c r="N24" i="1"/>
  <c r="M24" i="1"/>
  <c r="L24" i="1"/>
  <c r="K24" i="1"/>
  <c r="J24" i="1"/>
  <c r="I24" i="1"/>
  <c r="H24" i="1"/>
  <c r="G24" i="1"/>
  <c r="O24" i="1" s="1"/>
  <c r="F24" i="1"/>
  <c r="E24" i="1"/>
  <c r="D24" i="1"/>
  <c r="C24" i="1"/>
  <c r="O23" i="1"/>
  <c r="N22" i="1"/>
  <c r="N34" i="1" s="1"/>
  <c r="M22" i="1"/>
  <c r="M34" i="1" s="1"/>
  <c r="L22" i="1"/>
  <c r="L34" i="1" s="1"/>
  <c r="K22" i="1"/>
  <c r="K34" i="1" s="1"/>
  <c r="J22" i="1"/>
  <c r="J34" i="1" s="1"/>
  <c r="I22" i="1"/>
  <c r="I34" i="1" s="1"/>
  <c r="H22" i="1"/>
  <c r="H34" i="1" s="1"/>
  <c r="G22" i="1"/>
  <c r="G34" i="1" s="1"/>
  <c r="F22" i="1"/>
  <c r="F34" i="1" s="1"/>
  <c r="E22" i="1"/>
  <c r="E34" i="1" s="1"/>
  <c r="D22" i="1"/>
  <c r="D34" i="1" s="1"/>
  <c r="C22" i="1"/>
  <c r="O22" i="1" s="1"/>
  <c r="N17" i="1"/>
  <c r="M17" i="1"/>
  <c r="L17" i="1"/>
  <c r="K17" i="1"/>
  <c r="J17" i="1"/>
  <c r="I17" i="1"/>
  <c r="H17" i="1"/>
  <c r="G17" i="1"/>
  <c r="O17" i="1" s="1"/>
  <c r="F17" i="1"/>
  <c r="E17" i="1"/>
  <c r="D17" i="1"/>
  <c r="C17" i="1"/>
  <c r="O16" i="1"/>
  <c r="O15" i="1"/>
  <c r="N14" i="1"/>
  <c r="M14" i="1"/>
  <c r="L14" i="1"/>
  <c r="K14" i="1"/>
  <c r="J14" i="1"/>
  <c r="I14" i="1"/>
  <c r="H14" i="1"/>
  <c r="G14" i="1"/>
  <c r="F14" i="1"/>
  <c r="O14" i="1" s="1"/>
  <c r="E14" i="1"/>
  <c r="D14" i="1"/>
  <c r="C14" i="1"/>
  <c r="N13" i="1"/>
  <c r="M13" i="1"/>
  <c r="L13" i="1"/>
  <c r="K13" i="1"/>
  <c r="J13" i="1"/>
  <c r="I13" i="1"/>
  <c r="H13" i="1"/>
  <c r="G13" i="1"/>
  <c r="G39" i="1" s="1"/>
  <c r="F13" i="1"/>
  <c r="F39" i="1" s="1"/>
  <c r="E13" i="1"/>
  <c r="D13" i="1"/>
  <c r="C13" i="1"/>
  <c r="O13" i="1" s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O9" i="1"/>
  <c r="N8" i="1"/>
  <c r="N18" i="1" s="1"/>
  <c r="M8" i="1"/>
  <c r="M18" i="1" s="1"/>
  <c r="M37" i="1" s="1"/>
  <c r="L8" i="1"/>
  <c r="K8" i="1"/>
  <c r="J8" i="1"/>
  <c r="J18" i="1" s="1"/>
  <c r="I8" i="1"/>
  <c r="H8" i="1"/>
  <c r="G8" i="1"/>
  <c r="G18" i="1" s="1"/>
  <c r="G37" i="1" s="1"/>
  <c r="F8" i="1"/>
  <c r="F18" i="1" s="1"/>
  <c r="E8" i="1"/>
  <c r="E18" i="1" s="1"/>
  <c r="E37" i="1" s="1"/>
  <c r="D8" i="1"/>
  <c r="C8" i="1"/>
  <c r="O8" i="1" s="1"/>
  <c r="P8" i="1" s="1"/>
  <c r="O7" i="1"/>
  <c r="N6" i="1"/>
  <c r="N39" i="1" s="1"/>
  <c r="M6" i="1"/>
  <c r="M39" i="1" s="1"/>
  <c r="L6" i="1"/>
  <c r="L18" i="1" s="1"/>
  <c r="K6" i="1"/>
  <c r="K18" i="1" s="1"/>
  <c r="K37" i="1" s="1"/>
  <c r="J6" i="1"/>
  <c r="J39" i="1" s="1"/>
  <c r="I6" i="1"/>
  <c r="I18" i="1" s="1"/>
  <c r="I37" i="1" s="1"/>
  <c r="H6" i="1"/>
  <c r="H18" i="1" s="1"/>
  <c r="H37" i="1" s="1"/>
  <c r="G6" i="1"/>
  <c r="F6" i="1"/>
  <c r="E6" i="1"/>
  <c r="E39" i="1" s="1"/>
  <c r="D6" i="1"/>
  <c r="D18" i="1" s="1"/>
  <c r="C6" i="1"/>
  <c r="C18" i="1" s="1"/>
  <c r="F37" i="1" l="1"/>
  <c r="N37" i="1"/>
  <c r="L37" i="1"/>
  <c r="P10" i="1"/>
  <c r="D37" i="1"/>
  <c r="J37" i="1"/>
  <c r="O34" i="1"/>
  <c r="H39" i="1"/>
  <c r="I39" i="1"/>
  <c r="C34" i="1"/>
  <c r="C37" i="1" s="1"/>
  <c r="O6" i="1"/>
  <c r="C39" i="1"/>
  <c r="K39" i="1"/>
  <c r="L39" i="1"/>
  <c r="D39" i="1"/>
  <c r="O39" i="1" l="1"/>
  <c r="O18" i="1"/>
  <c r="O37" i="1" s="1"/>
</calcChain>
</file>

<file path=xl/sharedStrings.xml><?xml version="1.0" encoding="utf-8"?>
<sst xmlns="http://schemas.openxmlformats.org/spreadsheetml/2006/main" count="36" uniqueCount="27">
  <si>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</si>
  <si>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</si>
  <si>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</si>
  <si>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</si>
  <si>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</si>
  <si>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</si>
  <si>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</si>
  <si>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</si>
  <si>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</si>
  <si>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</si>
  <si>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</si>
  <si>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</si>
  <si>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</si>
  <si>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SEFIPLAN</t>
  </si>
  <si>
    <t>Periodo Actual</t>
  </si>
  <si>
    <t>Agua</t>
  </si>
  <si>
    <t>Alcantarillado</t>
  </si>
  <si>
    <t>Saneamiento</t>
  </si>
  <si>
    <t>Gastos de ejecución</t>
  </si>
  <si>
    <t>Conexiones</t>
  </si>
  <si>
    <t>Recargos</t>
  </si>
  <si>
    <t>Adicional</t>
  </si>
  <si>
    <t>Otros</t>
  </si>
  <si>
    <t>Total</t>
  </si>
  <si>
    <t>Periodo Anterior</t>
  </si>
  <si>
    <t>Multas</t>
  </si>
  <si>
    <t>Agua-Drenaje-Conexiones-Recargos-Gastos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</si>
</sst>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2" applyFont="1" applyFill="1" applyAlignment="1">
      <alignment horizontal="left"/>
    </xf>
    <xf numFmtId="0" fontId="3" fillId="0" borderId="0" xfId="2" applyFont="1"/>
    <xf numFmtId="0" fontId="3" fillId="0" borderId="0" xfId="0" applyFont="1"/>
    <xf numFmtId="44" fontId="3" fillId="0" borderId="0" xfId="1" applyFont="1"/>
    <xf numFmtId="0" fontId="3" fillId="3" borderId="0" xfId="2" applyFont="1" applyFill="1"/>
    <xf numFmtId="0" fontId="2" fillId="3" borderId="0" xfId="2" applyFont="1" applyFill="1" applyAlignment="1">
      <alignment horizontal="center"/>
    </xf>
    <xf numFmtId="0" fontId="2" fillId="4" borderId="0" xfId="2" applyFont="1" applyFill="1"/>
    <xf numFmtId="0" fontId="3" fillId="4" borderId="0" xfId="2" applyFont="1" applyFill="1"/>
    <xf numFmtId="0" fontId="2" fillId="5" borderId="0" xfId="2" applyFont="1" applyFill="1"/>
    <xf numFmtId="44" fontId="2" fillId="5" borderId="0" xfId="3" applyFont="1" applyFill="1"/>
    <xf numFmtId="44" fontId="2" fillId="5" borderId="0" xfId="2" applyNumberFormat="1" applyFont="1" applyFill="1"/>
    <xf numFmtId="0" fontId="3" fillId="0" borderId="1" xfId="2" applyFont="1" applyBorder="1"/>
    <xf numFmtId="44" fontId="3" fillId="0" borderId="1" xfId="3" applyFont="1" applyFill="1" applyBorder="1"/>
    <xf numFmtId="4" fontId="4" fillId="0" borderId="1" xfId="2" applyNumberFormat="1" applyFont="1" applyBorder="1"/>
    <xf numFmtId="44" fontId="3" fillId="0" borderId="2" xfId="2" applyNumberFormat="1" applyFont="1" applyBorder="1"/>
    <xf numFmtId="44" fontId="3" fillId="0" borderId="1" xfId="3" applyFont="1" applyBorder="1"/>
    <xf numFmtId="44" fontId="4" fillId="0" borderId="1" xfId="3" applyFont="1" applyBorder="1"/>
    <xf numFmtId="44" fontId="3" fillId="0" borderId="0" xfId="0" applyNumberFormat="1" applyFont="1"/>
    <xf numFmtId="0" fontId="3" fillId="6" borderId="1" xfId="2" applyFont="1" applyFill="1" applyBorder="1"/>
    <xf numFmtId="44" fontId="4" fillId="6" borderId="1" xfId="3" applyFont="1" applyFill="1" applyBorder="1"/>
    <xf numFmtId="4" fontId="4" fillId="6" borderId="1" xfId="2" applyNumberFormat="1" applyFont="1" applyFill="1" applyBorder="1"/>
    <xf numFmtId="44" fontId="3" fillId="6" borderId="2" xfId="2" applyNumberFormat="1" applyFont="1" applyFill="1" applyBorder="1"/>
    <xf numFmtId="44" fontId="3" fillId="0" borderId="0" xfId="1" applyFont="1" applyFill="1"/>
    <xf numFmtId="0" fontId="4" fillId="7" borderId="1" xfId="2" applyFont="1" applyFill="1" applyBorder="1"/>
    <xf numFmtId="44" fontId="3" fillId="8" borderId="1" xfId="3" applyFont="1" applyFill="1" applyBorder="1"/>
    <xf numFmtId="44" fontId="3" fillId="8" borderId="2" xfId="2" applyNumberFormat="1" applyFont="1" applyFill="1" applyBorder="1"/>
    <xf numFmtId="0" fontId="5" fillId="0" borderId="0" xfId="0" applyFont="1" applyAlignment="1">
      <alignment horizontal="right"/>
    </xf>
    <xf numFmtId="0" fontId="3" fillId="8" borderId="1" xfId="2" applyFont="1" applyFill="1" applyBorder="1"/>
    <xf numFmtId="44" fontId="3" fillId="8" borderId="2" xfId="3" applyFont="1" applyFill="1" applyBorder="1"/>
    <xf numFmtId="0" fontId="3" fillId="9" borderId="0" xfId="2" applyFont="1" applyFill="1"/>
    <xf numFmtId="44" fontId="3" fillId="9" borderId="0" xfId="3" applyFont="1" applyFill="1"/>
    <xf numFmtId="44" fontId="4" fillId="0" borderId="3" xfId="3" applyFont="1" applyBorder="1"/>
    <xf numFmtId="44" fontId="3" fillId="0" borderId="2" xfId="3" applyFont="1" applyBorder="1"/>
    <xf numFmtId="44" fontId="5" fillId="0" borderId="1" xfId="3" applyFont="1" applyBorder="1"/>
    <xf numFmtId="44" fontId="4" fillId="6" borderId="3" xfId="3" applyFont="1" applyFill="1" applyBorder="1"/>
    <xf numFmtId="44" fontId="3" fillId="6" borderId="2" xfId="3" applyFont="1" applyFill="1" applyBorder="1"/>
    <xf numFmtId="44" fontId="5" fillId="0" borderId="1" xfId="3" applyFont="1" applyFill="1" applyBorder="1"/>
    <xf numFmtId="0" fontId="3" fillId="7" borderId="1" xfId="2" applyFont="1" applyFill="1" applyBorder="1"/>
    <xf numFmtId="44" fontId="4" fillId="0" borderId="1" xfId="3" applyFont="1" applyFill="1" applyBorder="1"/>
    <xf numFmtId="0" fontId="3" fillId="9" borderId="0" xfId="0" applyFont="1" applyFill="1"/>
    <xf numFmtId="0" fontId="3" fillId="9" borderId="1" xfId="2" applyFont="1" applyFill="1" applyBorder="1"/>
    <xf numFmtId="0" fontId="3" fillId="9" borderId="4" xfId="2" applyFont="1" applyFill="1" applyBorder="1"/>
    <xf numFmtId="44" fontId="4" fillId="0" borderId="4" xfId="3" applyFont="1" applyBorder="1"/>
    <xf numFmtId="44" fontId="4" fillId="0" borderId="5" xfId="3" applyFont="1" applyBorder="1"/>
    <xf numFmtId="44" fontId="3" fillId="0" borderId="6" xfId="3" applyFont="1" applyBorder="1"/>
    <xf numFmtId="44" fontId="5" fillId="9" borderId="1" xfId="3" applyFont="1" applyFill="1" applyBorder="1"/>
    <xf numFmtId="44" fontId="3" fillId="9" borderId="1" xfId="3" applyFont="1" applyFill="1" applyBorder="1"/>
    <xf numFmtId="0" fontId="3" fillId="6" borderId="7" xfId="2" applyFont="1" applyFill="1" applyBorder="1"/>
    <xf numFmtId="44" fontId="4" fillId="6" borderId="7" xfId="3" applyFont="1" applyFill="1" applyBorder="1"/>
    <xf numFmtId="44" fontId="4" fillId="6" borderId="8" xfId="3" applyFont="1" applyFill="1" applyBorder="1"/>
    <xf numFmtId="44" fontId="3" fillId="6" borderId="9" xfId="3" applyFont="1" applyFill="1" applyBorder="1"/>
    <xf numFmtId="0" fontId="5" fillId="9" borderId="0" xfId="0" applyFont="1" applyFill="1" applyAlignment="1">
      <alignment horizontal="right"/>
    </xf>
    <xf numFmtId="0" fontId="3" fillId="10" borderId="1" xfId="2" applyFont="1" applyFill="1" applyBorder="1"/>
    <xf numFmtId="44" fontId="3" fillId="10" borderId="1" xfId="3" applyFont="1" applyFill="1" applyBorder="1"/>
    <xf numFmtId="4" fontId="6" fillId="0" borderId="0" xfId="2" applyNumberFormat="1" applyFont="1"/>
    <xf numFmtId="44" fontId="3" fillId="0" borderId="0" xfId="2" applyNumberFormat="1" applyFont="1"/>
    <xf numFmtId="44" fontId="3" fillId="0" borderId="0" xfId="3" applyFont="1"/>
    <xf numFmtId="43" fontId="7" fillId="0" borderId="10" xfId="2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0" xfId="2" applyFont="1" applyFill="1"/>
    <xf numFmtId="44" fontId="2" fillId="2" borderId="0" xfId="2" applyNumberFormat="1" applyFont="1" applyFill="1"/>
    <xf numFmtId="44" fontId="2" fillId="11" borderId="0" xfId="2" applyNumberFormat="1" applyFont="1" applyFill="1"/>
    <xf numFmtId="0" fontId="3" fillId="0" borderId="0" xfId="0" applyFont="1" applyAlignment="1">
      <alignment horizontal="center" vertical="center" wrapText="1"/>
    </xf>
    <xf numFmtId="44" fontId="3" fillId="3" borderId="0" xfId="2" applyNumberFormat="1" applyFont="1" applyFill="1"/>
    <xf numFmtId="44" fontId="2" fillId="3" borderId="0" xfId="2" applyNumberFormat="1" applyFont="1" applyFill="1"/>
  </cellXfs>
  <cellStyles count="4">
    <cellStyle name="Moneda" xfId="1" builtinId="4"/>
    <cellStyle name="Moneda 2" xfId="3" xr:uid="{03EDAE1B-7147-43A1-B0A5-F1778346F0CF}"/>
    <cellStyle name="Normal" xfId="0" builtinId="0"/>
    <cellStyle name="Normal 3" xfId="2" xr:uid="{81617B2D-912C-4FAE-AB0E-C6EB58FE7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3305175</xdr:colOff>
      <xdr:row>2</xdr:row>
      <xdr:rowOff>152402</xdr:rowOff>
    </xdr:from>
    <xdr:to>
      <xdr:col>0</xdr:col>
      <xdr:colOff>3895725</xdr:colOff>
      <xdr:row>5</xdr:row>
      <xdr:rowOff>47626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68B18AA5-A918-40C4-8933-79607963F712}"/>
            </a:ext>
          </a:extLst>
        </xdr:cNvPr>
        <xdr:cNvSpPr/>
      </xdr:nvSpPr>
      <xdr:spPr>
        <a:xfrm>
          <a:off x="1266825" y="508002"/>
          <a:ext cx="0" cy="428624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ciona365-my.sharepoint.com/personal/ddcastillo_caboca_com_mx/Documents/Desktop/REPORTES%20FINANZAS/SEFIPLAN/SEFIPLAN%202024/CONCENTRADO%20ANUAL%202024.xlsx" TargetMode="External"/><Relationship Id="rId1" Type="http://schemas.openxmlformats.org/officeDocument/2006/relationships/externalLinkPath" Target="/personal/ddcastillo_caboca_com_mx/Documents/Desktop/REPORTES%20FINANZAS/SEFIPLAN/SEFIPLAN%202024/CONCENTRADO%20ANU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I"/>
      <sheetName val="01-2024"/>
      <sheetName val="02-2024"/>
      <sheetName val="03-2024"/>
      <sheetName val="04-2024"/>
      <sheetName val="05-2024"/>
      <sheetName val="06-2024"/>
      <sheetName val="07-2024"/>
      <sheetName val="08-2024"/>
      <sheetName val="09-2024"/>
      <sheetName val="10-2024"/>
      <sheetName val="11-2024"/>
      <sheetName val="12-2024"/>
    </sheetNames>
    <sheetDataSet>
      <sheetData sheetId="0"/>
      <sheetData sheetId="1">
        <row r="14">
          <cell r="K14">
            <v>47203100.169999994</v>
          </cell>
        </row>
        <row r="15">
          <cell r="K15">
            <v>2110730.16</v>
          </cell>
        </row>
        <row r="17">
          <cell r="K17">
            <v>13513843.640000001</v>
          </cell>
        </row>
        <row r="18">
          <cell r="K18">
            <v>696593.6</v>
          </cell>
        </row>
        <row r="23">
          <cell r="K23">
            <v>13343477.780000001</v>
          </cell>
        </row>
        <row r="25">
          <cell r="K25">
            <v>645534.41</v>
          </cell>
        </row>
        <row r="30">
          <cell r="K30">
            <v>262737.89</v>
          </cell>
        </row>
        <row r="31">
          <cell r="K31">
            <v>3758.9100000000003</v>
          </cell>
        </row>
        <row r="33">
          <cell r="K33">
            <v>71354.94</v>
          </cell>
        </row>
        <row r="34">
          <cell r="K34">
            <v>141380.45000000007</v>
          </cell>
        </row>
        <row r="36">
          <cell r="K36">
            <v>45.990000000000009</v>
          </cell>
        </row>
        <row r="39">
          <cell r="K39">
            <v>71244.51999999999</v>
          </cell>
        </row>
        <row r="41">
          <cell r="K41">
            <v>-102.91</v>
          </cell>
        </row>
      </sheetData>
      <sheetData sheetId="2">
        <row r="14">
          <cell r="K14">
            <v>13623087.310000001</v>
          </cell>
        </row>
        <row r="15">
          <cell r="K15">
            <v>1652777.04</v>
          </cell>
        </row>
        <row r="17">
          <cell r="K17">
            <v>3769829.31</v>
          </cell>
        </row>
        <row r="18">
          <cell r="K18">
            <v>622142.59000000008</v>
          </cell>
        </row>
        <row r="23">
          <cell r="K23">
            <v>3727692.2</v>
          </cell>
        </row>
        <row r="25">
          <cell r="K25">
            <v>495850.95999999996</v>
          </cell>
        </row>
        <row r="30">
          <cell r="K30">
            <v>244547.32</v>
          </cell>
        </row>
        <row r="31">
          <cell r="K31">
            <v>3654.65</v>
          </cell>
        </row>
        <row r="33">
          <cell r="K33">
            <v>59159.270000000004</v>
          </cell>
        </row>
        <row r="34">
          <cell r="K34">
            <v>114302.10000000003</v>
          </cell>
        </row>
        <row r="36">
          <cell r="K36">
            <v>172.56999999999994</v>
          </cell>
        </row>
        <row r="39">
          <cell r="K39">
            <v>56456.329999999994</v>
          </cell>
        </row>
        <row r="41">
          <cell r="K41">
            <v>899.05</v>
          </cell>
        </row>
      </sheetData>
      <sheetData sheetId="3">
        <row r="14">
          <cell r="K14">
            <v>8911406.5700000003</v>
          </cell>
        </row>
        <row r="15">
          <cell r="K15">
            <v>1810441.8</v>
          </cell>
        </row>
        <row r="17">
          <cell r="K17">
            <v>2465274.6</v>
          </cell>
        </row>
        <row r="18">
          <cell r="K18">
            <v>470071.52999999997</v>
          </cell>
        </row>
        <row r="23">
          <cell r="K23">
            <v>2229351.63</v>
          </cell>
        </row>
        <row r="25">
          <cell r="K25">
            <v>915405.31</v>
          </cell>
        </row>
        <row r="30">
          <cell r="K30">
            <v>111409.65</v>
          </cell>
        </row>
        <row r="31">
          <cell r="K31">
            <v>4709.67</v>
          </cell>
        </row>
        <row r="33">
          <cell r="K33">
            <v>30356.86</v>
          </cell>
        </row>
        <row r="34">
          <cell r="K34">
            <v>75478.200000000012</v>
          </cell>
        </row>
        <row r="36">
          <cell r="K36">
            <v>165.58000000000004</v>
          </cell>
        </row>
        <row r="39">
          <cell r="K39">
            <v>28209.43</v>
          </cell>
        </row>
        <row r="41">
          <cell r="K41">
            <v>84.039999999999992</v>
          </cell>
        </row>
      </sheetData>
      <sheetData sheetId="4">
        <row r="14">
          <cell r="K14">
            <v>12166410.399999999</v>
          </cell>
        </row>
        <row r="15">
          <cell r="K15">
            <v>3692433.89</v>
          </cell>
        </row>
        <row r="17">
          <cell r="K17">
            <v>3319402.92</v>
          </cell>
        </row>
        <row r="18">
          <cell r="K18">
            <v>541574.53</v>
          </cell>
        </row>
        <row r="23">
          <cell r="K23">
            <v>3285990.5799999996</v>
          </cell>
        </row>
        <row r="25">
          <cell r="K25">
            <v>925380.67</v>
          </cell>
        </row>
        <row r="30">
          <cell r="K30">
            <v>96933.96</v>
          </cell>
        </row>
        <row r="31">
          <cell r="K31">
            <v>1687.8099999999997</v>
          </cell>
        </row>
        <row r="33">
          <cell r="K33">
            <v>27454.720000000005</v>
          </cell>
        </row>
        <row r="34">
          <cell r="K34">
            <v>45288.39</v>
          </cell>
        </row>
        <row r="36">
          <cell r="K36">
            <v>14.57</v>
          </cell>
        </row>
        <row r="39">
          <cell r="K39">
            <v>27022.959999999999</v>
          </cell>
        </row>
        <row r="41">
          <cell r="K41">
            <v>217.09000000000003</v>
          </cell>
        </row>
      </sheetData>
      <sheetData sheetId="5">
        <row r="14">
          <cell r="K14">
            <v>10855541.58</v>
          </cell>
        </row>
        <row r="15">
          <cell r="K15">
            <v>4197411.67</v>
          </cell>
        </row>
        <row r="17">
          <cell r="K17">
            <v>2918872.4</v>
          </cell>
        </row>
        <row r="18">
          <cell r="K18">
            <v>463655.18000000005</v>
          </cell>
        </row>
        <row r="23">
          <cell r="K23">
            <v>2789051.0799999996</v>
          </cell>
        </row>
        <row r="25">
          <cell r="K25">
            <v>775463.31</v>
          </cell>
        </row>
        <row r="30">
          <cell r="K30">
            <v>118265.59999999999</v>
          </cell>
        </row>
        <row r="31">
          <cell r="K31">
            <v>2474.92</v>
          </cell>
        </row>
        <row r="33">
          <cell r="K33">
            <v>31494.9</v>
          </cell>
        </row>
        <row r="34">
          <cell r="K34">
            <v>59055.099999999977</v>
          </cell>
        </row>
        <row r="36">
          <cell r="K36">
            <v>58.45999999999998</v>
          </cell>
        </row>
        <row r="39">
          <cell r="K39">
            <v>30750.78</v>
          </cell>
        </row>
        <row r="41">
          <cell r="K41">
            <v>757.3900000000001</v>
          </cell>
        </row>
      </sheetData>
      <sheetData sheetId="6">
        <row r="14">
          <cell r="K14">
            <v>8474727.3499999978</v>
          </cell>
        </row>
        <row r="15">
          <cell r="K15">
            <v>1892190.35</v>
          </cell>
        </row>
        <row r="17">
          <cell r="K17">
            <v>2356174.9700000002</v>
          </cell>
        </row>
        <row r="18">
          <cell r="K18">
            <v>399487.64999999997</v>
          </cell>
        </row>
        <row r="23">
          <cell r="K23">
            <v>2221188.23</v>
          </cell>
        </row>
        <row r="25">
          <cell r="K25">
            <v>665491.54999999993</v>
          </cell>
        </row>
        <row r="30">
          <cell r="K30">
            <v>49445.749999999993</v>
          </cell>
        </row>
        <row r="31">
          <cell r="K31">
            <v>174</v>
          </cell>
        </row>
        <row r="33">
          <cell r="K33">
            <v>15516.33</v>
          </cell>
        </row>
        <row r="34">
          <cell r="K34">
            <v>24751.840000000004</v>
          </cell>
        </row>
        <row r="36">
          <cell r="K36">
            <v>3.8200000000000003</v>
          </cell>
        </row>
        <row r="39">
          <cell r="K39">
            <v>15207.19</v>
          </cell>
        </row>
        <row r="41">
          <cell r="K41">
            <v>2.5299999999999994</v>
          </cell>
        </row>
      </sheetData>
      <sheetData sheetId="7">
        <row r="14">
          <cell r="K14">
            <v>10638928.92</v>
          </cell>
        </row>
        <row r="15">
          <cell r="K15">
            <v>3253151.1799999997</v>
          </cell>
        </row>
        <row r="17">
          <cell r="K17">
            <v>2992899.3</v>
          </cell>
        </row>
        <row r="18">
          <cell r="K18">
            <v>469629.9</v>
          </cell>
        </row>
        <row r="23">
          <cell r="K23">
            <v>2811241.21</v>
          </cell>
        </row>
        <row r="25">
          <cell r="K25">
            <v>760944.07</v>
          </cell>
        </row>
        <row r="30">
          <cell r="K30">
            <v>56464.289999999994</v>
          </cell>
        </row>
        <row r="31">
          <cell r="K31">
            <v>262.34999999999991</v>
          </cell>
        </row>
        <row r="33">
          <cell r="K33">
            <v>19167.740000000002</v>
          </cell>
        </row>
        <row r="34">
          <cell r="K34">
            <v>40024.78</v>
          </cell>
        </row>
        <row r="36">
          <cell r="K36">
            <v>24.049999999999997</v>
          </cell>
        </row>
        <row r="39">
          <cell r="K39">
            <v>19016.509999999998</v>
          </cell>
        </row>
        <row r="41">
          <cell r="K41">
            <v>4.01</v>
          </cell>
        </row>
      </sheetData>
      <sheetData sheetId="8">
        <row r="14">
          <cell r="K14">
            <v>10113100.619999999</v>
          </cell>
        </row>
        <row r="15">
          <cell r="K15">
            <v>3219701.7</v>
          </cell>
        </row>
        <row r="17">
          <cell r="K17">
            <v>2817361.48</v>
          </cell>
        </row>
        <row r="18">
          <cell r="K18">
            <v>482365.60000000009</v>
          </cell>
        </row>
        <row r="23">
          <cell r="K23">
            <v>2693592.48</v>
          </cell>
        </row>
        <row r="25">
          <cell r="K25">
            <v>690384.33</v>
          </cell>
        </row>
        <row r="30">
          <cell r="K30">
            <v>81442.5</v>
          </cell>
        </row>
        <row r="31">
          <cell r="K31">
            <v>998.11999999999989</v>
          </cell>
        </row>
        <row r="33">
          <cell r="K33">
            <v>28859.18</v>
          </cell>
        </row>
        <row r="34">
          <cell r="K34">
            <v>57302.550000000017</v>
          </cell>
        </row>
        <row r="36">
          <cell r="K36">
            <v>123.45999999999998</v>
          </cell>
        </row>
        <row r="39">
          <cell r="K39">
            <v>28183.550000000003</v>
          </cell>
        </row>
        <row r="41">
          <cell r="K41">
            <v>123.19</v>
          </cell>
        </row>
      </sheetData>
      <sheetData sheetId="9">
        <row r="14">
          <cell r="K14">
            <v>10563147.83</v>
          </cell>
        </row>
        <row r="15">
          <cell r="K15">
            <v>2678946.7600000002</v>
          </cell>
        </row>
        <row r="17">
          <cell r="K17">
            <v>2880392.93</v>
          </cell>
        </row>
        <row r="18">
          <cell r="K18">
            <v>458231.39</v>
          </cell>
        </row>
        <row r="23">
          <cell r="K23">
            <v>2764573.6500000004</v>
          </cell>
        </row>
        <row r="25">
          <cell r="K25">
            <v>729010.91999999993</v>
          </cell>
        </row>
        <row r="30">
          <cell r="K30">
            <v>43747.340000000004</v>
          </cell>
        </row>
        <row r="31">
          <cell r="K31">
            <v>309.38</v>
          </cell>
        </row>
        <row r="33">
          <cell r="K33">
            <v>12047.050000000001</v>
          </cell>
        </row>
        <row r="34">
          <cell r="K34">
            <v>16698.07</v>
          </cell>
        </row>
        <row r="36">
          <cell r="K36">
            <v>3.8200000000000003</v>
          </cell>
        </row>
        <row r="39">
          <cell r="K39">
            <v>12044.539999999999</v>
          </cell>
        </row>
        <row r="41">
          <cell r="K41">
            <v>66.790000000000006</v>
          </cell>
        </row>
      </sheetData>
      <sheetData sheetId="10">
        <row r="14">
          <cell r="K14">
            <v>10909188.85</v>
          </cell>
        </row>
        <row r="15">
          <cell r="K15">
            <v>1830671.32</v>
          </cell>
        </row>
        <row r="17">
          <cell r="K17">
            <v>3019647.74</v>
          </cell>
        </row>
        <row r="18">
          <cell r="K18">
            <v>443021.41</v>
          </cell>
        </row>
        <row r="23">
          <cell r="K23">
            <v>2902450.49</v>
          </cell>
        </row>
        <row r="25">
          <cell r="K25">
            <v>636880.77</v>
          </cell>
        </row>
        <row r="30">
          <cell r="K30">
            <v>52268.03</v>
          </cell>
        </row>
        <row r="31">
          <cell r="K31">
            <v>1025.05</v>
          </cell>
        </row>
        <row r="33">
          <cell r="K33">
            <v>14031.96</v>
          </cell>
        </row>
        <row r="34">
          <cell r="K34">
            <v>29411.919999999998</v>
          </cell>
        </row>
        <row r="36">
          <cell r="K36">
            <v>17.600000000000001</v>
          </cell>
        </row>
        <row r="39">
          <cell r="K39">
            <v>14191.65</v>
          </cell>
        </row>
        <row r="41">
          <cell r="K41">
            <v>298.23</v>
          </cell>
        </row>
      </sheetData>
      <sheetData sheetId="11">
        <row r="14">
          <cell r="K14">
            <v>10811867.98</v>
          </cell>
        </row>
        <row r="15">
          <cell r="K15">
            <v>2979638.3</v>
          </cell>
        </row>
        <row r="17">
          <cell r="K17">
            <v>2988954.41</v>
          </cell>
        </row>
        <row r="18">
          <cell r="K18">
            <v>487180.03</v>
          </cell>
        </row>
        <row r="23">
          <cell r="K23">
            <v>2983941.33</v>
          </cell>
        </row>
        <row r="25">
          <cell r="K25">
            <v>727460.45</v>
          </cell>
        </row>
        <row r="30">
          <cell r="K30">
            <v>37388.880000000005</v>
          </cell>
        </row>
        <row r="31">
          <cell r="K31">
            <v>2003.4900000000002</v>
          </cell>
        </row>
        <row r="33">
          <cell r="K33">
            <v>10513.2</v>
          </cell>
        </row>
        <row r="34">
          <cell r="K34">
            <v>24553.949999999997</v>
          </cell>
        </row>
        <row r="36">
          <cell r="K36">
            <v>1.5200000000000005</v>
          </cell>
        </row>
        <row r="39">
          <cell r="K39">
            <v>10705.11</v>
          </cell>
        </row>
        <row r="41">
          <cell r="K41">
            <v>127.87</v>
          </cell>
        </row>
      </sheetData>
      <sheetData sheetId="12">
        <row r="14">
          <cell r="K14">
            <v>10853592.5</v>
          </cell>
        </row>
        <row r="15">
          <cell r="K15">
            <v>1799562.98</v>
          </cell>
        </row>
        <row r="17">
          <cell r="K17">
            <v>2994745.45</v>
          </cell>
        </row>
        <row r="18">
          <cell r="K18">
            <v>438720.5</v>
          </cell>
        </row>
        <row r="23">
          <cell r="K23">
            <v>2801537.29</v>
          </cell>
        </row>
        <row r="25">
          <cell r="K25">
            <v>547617.17000000004</v>
          </cell>
        </row>
        <row r="30">
          <cell r="K30">
            <v>34510.729999999996</v>
          </cell>
        </row>
        <row r="31">
          <cell r="K31">
            <v>3.5799999999999983</v>
          </cell>
        </row>
        <row r="33">
          <cell r="K33">
            <v>9850.3300000000017</v>
          </cell>
        </row>
        <row r="34">
          <cell r="K34">
            <v>17803.400000000001</v>
          </cell>
        </row>
        <row r="36">
          <cell r="K36">
            <v>2.879999999999999</v>
          </cell>
        </row>
        <row r="39">
          <cell r="K39">
            <v>10157.49</v>
          </cell>
        </row>
        <row r="41">
          <cell r="K41">
            <v>1.9900000000000002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4544-1514-4DA1-86CA-6603D4F811DC}">
  <sheetPr>
    <tabColor theme="9"/>
    <pageSetUpPr fitToPage="1"/>
  </sheetPr>
  <dimension ref="A2:W50"/>
  <sheetViews>
    <sheetView showGridLines="0" tabSelected="1" workbookViewId="0">
      <selection activeCell="B2" sqref="B2"/>
    </sheetView>
  </sheetViews>
  <sheetFormatPr baseColWidth="10" defaultColWidth="10.81640625" defaultRowHeight="14" x14ac:dyDescent="0.3"/>
  <cols>
    <col min="1" max="1" width="18.1796875" style="3" customWidth="1"/>
    <col min="2" max="2" width="20.1796875" style="3" bestFit="1" customWidth="1"/>
    <col min="3" max="13" width="18.7265625" style="3" customWidth="1"/>
    <col min="14" max="14" width="21" style="3" bestFit="1" customWidth="1"/>
    <col min="15" max="15" width="18.7265625" style="3" customWidth="1"/>
    <col min="16" max="16" width="16.90625" style="3" bestFit="1" customWidth="1"/>
    <col min="17" max="17" width="14.54296875" style="4" bestFit="1" customWidth="1"/>
    <col min="18" max="16384" width="10.81640625" style="3"/>
  </cols>
  <sheetData>
    <row r="2" spans="2:17" x14ac:dyDescent="0.3">
      <c r="B2" s="1">
        <v>2024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7" x14ac:dyDescent="0.3">
      <c r="B3" s="5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</row>
    <row r="4" spans="2:17" x14ac:dyDescent="0.3">
      <c r="B4" s="7" t="s">
        <v>13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7" x14ac:dyDescent="0.3">
      <c r="B5" s="9" t="s">
        <v>14</v>
      </c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2:17" x14ac:dyDescent="0.3">
      <c r="B6" s="12" t="s">
        <v>15</v>
      </c>
      <c r="C6" s="13">
        <f>'[1]01-2024'!K14</f>
        <v>47203100.169999994</v>
      </c>
      <c r="D6" s="14">
        <f>'[1]02-2024'!K14</f>
        <v>13623087.310000001</v>
      </c>
      <c r="E6" s="14">
        <f>'[1]03-2024'!K14</f>
        <v>8911406.5700000003</v>
      </c>
      <c r="F6" s="14">
        <f>'[1]04-2024'!K14</f>
        <v>12166410.399999999</v>
      </c>
      <c r="G6" s="14">
        <f>'[1]05-2024'!K14</f>
        <v>10855541.58</v>
      </c>
      <c r="H6" s="14">
        <f>'[1]06-2024'!K14</f>
        <v>8474727.3499999978</v>
      </c>
      <c r="I6" s="14">
        <f>'[1]07-2024'!K14</f>
        <v>10638928.92</v>
      </c>
      <c r="J6" s="14">
        <f>'[1]08-2024'!K14</f>
        <v>10113100.619999999</v>
      </c>
      <c r="K6" s="14">
        <f>'[1]09-2024'!K14</f>
        <v>10563147.83</v>
      </c>
      <c r="L6" s="14">
        <f>'[1]10-2024'!K14</f>
        <v>10909188.85</v>
      </c>
      <c r="M6" s="14">
        <f>'[1]11-2024'!K14</f>
        <v>10811867.98</v>
      </c>
      <c r="N6" s="14">
        <f>'[1]12-2024'!K14</f>
        <v>10853592.5</v>
      </c>
      <c r="O6" s="15">
        <f>SUM(C6:N6)</f>
        <v>165124100.07999998</v>
      </c>
    </row>
    <row r="7" spans="2:17" x14ac:dyDescent="0.3">
      <c r="B7" s="12"/>
      <c r="C7" s="16"/>
      <c r="D7" s="12"/>
      <c r="E7" s="12"/>
      <c r="F7" s="12"/>
      <c r="G7" s="12"/>
      <c r="H7" s="16"/>
      <c r="I7" s="12"/>
      <c r="J7" s="12"/>
      <c r="K7" s="12"/>
      <c r="L7" s="12"/>
      <c r="M7" s="12"/>
      <c r="N7" s="12"/>
      <c r="O7" s="15">
        <f t="shared" ref="O7:O17" si="0">SUM(C7:N7)</f>
        <v>0</v>
      </c>
    </row>
    <row r="8" spans="2:17" x14ac:dyDescent="0.3">
      <c r="B8" s="12" t="s">
        <v>16</v>
      </c>
      <c r="C8" s="17">
        <f>'[1]01-2024'!K17</f>
        <v>13513843.640000001</v>
      </c>
      <c r="D8" s="14">
        <f>'[1]02-2024'!K17</f>
        <v>3769829.31</v>
      </c>
      <c r="E8" s="14">
        <f>'[1]03-2024'!K17</f>
        <v>2465274.6</v>
      </c>
      <c r="F8" s="14">
        <f>'[1]04-2024'!K17</f>
        <v>3319402.92</v>
      </c>
      <c r="G8" s="14">
        <f>'[1]05-2024'!K17</f>
        <v>2918872.4</v>
      </c>
      <c r="H8" s="14">
        <f>'[1]06-2024'!K17</f>
        <v>2356174.9700000002</v>
      </c>
      <c r="I8" s="14">
        <f>'[1]07-2024'!K17</f>
        <v>2992899.3</v>
      </c>
      <c r="J8" s="14">
        <f>'[1]08-2024'!K17</f>
        <v>2817361.48</v>
      </c>
      <c r="K8" s="14">
        <f>'[1]09-2024'!K17</f>
        <v>2880392.93</v>
      </c>
      <c r="L8" s="14">
        <f>'[1]10-2024'!K17</f>
        <v>3019647.74</v>
      </c>
      <c r="M8" s="14">
        <f>'[1]11-2024'!K17</f>
        <v>2988954.41</v>
      </c>
      <c r="N8" s="14">
        <f>'[1]12-2024'!K17</f>
        <v>2994745.45</v>
      </c>
      <c r="O8" s="15">
        <f t="shared" si="0"/>
        <v>46037399.150000006</v>
      </c>
      <c r="P8" s="18">
        <f>O8+O24</f>
        <v>46367205.630000003</v>
      </c>
    </row>
    <row r="9" spans="2:17" x14ac:dyDescent="0.3">
      <c r="B9" s="12"/>
      <c r="C9" s="16"/>
      <c r="D9" s="12"/>
      <c r="E9" s="12"/>
      <c r="F9" s="12"/>
      <c r="G9" s="16"/>
      <c r="H9" s="16"/>
      <c r="I9" s="12"/>
      <c r="J9" s="12"/>
      <c r="K9" s="12"/>
      <c r="L9" s="12"/>
      <c r="M9" s="12"/>
      <c r="N9" s="12"/>
      <c r="O9" s="15">
        <f t="shared" si="0"/>
        <v>0</v>
      </c>
    </row>
    <row r="10" spans="2:17" x14ac:dyDescent="0.3">
      <c r="B10" s="19" t="s">
        <v>17</v>
      </c>
      <c r="C10" s="20">
        <f>'[1]01-2024'!K23</f>
        <v>13343477.780000001</v>
      </c>
      <c r="D10" s="21">
        <f>'[1]02-2024'!K23</f>
        <v>3727692.2</v>
      </c>
      <c r="E10" s="21">
        <f>'[1]03-2024'!K23</f>
        <v>2229351.63</v>
      </c>
      <c r="F10" s="21">
        <f>'[1]04-2024'!K23</f>
        <v>3285990.5799999996</v>
      </c>
      <c r="G10" s="21">
        <f>'[1]05-2024'!K23</f>
        <v>2789051.0799999996</v>
      </c>
      <c r="H10" s="21">
        <f>'[1]06-2024'!K23</f>
        <v>2221188.23</v>
      </c>
      <c r="I10" s="21">
        <f>'[1]07-2024'!K23</f>
        <v>2811241.21</v>
      </c>
      <c r="J10" s="21">
        <f>'[1]08-2024'!K23</f>
        <v>2693592.48</v>
      </c>
      <c r="K10" s="21">
        <f>'[1]09-2024'!K23</f>
        <v>2764573.6500000004</v>
      </c>
      <c r="L10" s="21">
        <f>'[1]10-2024'!K23</f>
        <v>2902450.49</v>
      </c>
      <c r="M10" s="21">
        <f>'[1]11-2024'!K23</f>
        <v>2983941.33</v>
      </c>
      <c r="N10" s="21">
        <f>'[1]12-2024'!K23</f>
        <v>2801537.29</v>
      </c>
      <c r="O10" s="22">
        <f t="shared" si="0"/>
        <v>44554087.949999996</v>
      </c>
      <c r="P10" s="18">
        <f>O10+O26</f>
        <v>44877278.009999998</v>
      </c>
      <c r="Q10" s="23"/>
    </row>
    <row r="11" spans="2:17" x14ac:dyDescent="0.3">
      <c r="B11" s="12"/>
      <c r="C11" s="13"/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>
        <v>0</v>
      </c>
      <c r="M11" s="12"/>
      <c r="N11" s="13">
        <v>0</v>
      </c>
      <c r="O11" s="15">
        <f t="shared" si="0"/>
        <v>0</v>
      </c>
    </row>
    <row r="12" spans="2:17" x14ac:dyDescent="0.3">
      <c r="B12" s="24" t="s">
        <v>18</v>
      </c>
      <c r="C12" s="25"/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/>
      <c r="L12" s="25">
        <v>0</v>
      </c>
      <c r="M12" s="25">
        <v>0</v>
      </c>
      <c r="N12" s="25">
        <v>0</v>
      </c>
      <c r="O12" s="26">
        <f>SUM(C12:N12)</f>
        <v>0</v>
      </c>
    </row>
    <row r="13" spans="2:17" x14ac:dyDescent="0.3">
      <c r="B13" s="12" t="s">
        <v>19</v>
      </c>
      <c r="C13" s="17">
        <f>'[1]01-2024'!K15</f>
        <v>2110730.16</v>
      </c>
      <c r="D13" s="14">
        <f>'[1]02-2024'!K15</f>
        <v>1652777.04</v>
      </c>
      <c r="E13" s="14">
        <f>'[1]03-2024'!K15</f>
        <v>1810441.8</v>
      </c>
      <c r="F13" s="14">
        <f>'[1]04-2024'!K15</f>
        <v>3692433.89</v>
      </c>
      <c r="G13" s="14">
        <f>'[1]05-2024'!K15</f>
        <v>4197411.67</v>
      </c>
      <c r="H13" s="14">
        <f>'[1]06-2024'!K15</f>
        <v>1892190.35</v>
      </c>
      <c r="I13" s="14">
        <f>'[1]07-2024'!K15</f>
        <v>3253151.1799999997</v>
      </c>
      <c r="J13" s="14">
        <f>'[1]08-2024'!K15</f>
        <v>3219701.7</v>
      </c>
      <c r="K13" s="14">
        <f>'[1]09-2024'!K15</f>
        <v>2678946.7600000002</v>
      </c>
      <c r="L13" s="14">
        <f>'[1]10-2024'!K15</f>
        <v>1830671.32</v>
      </c>
      <c r="M13" s="14">
        <f>'[1]11-2024'!K15</f>
        <v>2979638.3</v>
      </c>
      <c r="N13" s="14">
        <f>'[1]12-2024'!K15</f>
        <v>1799562.98</v>
      </c>
      <c r="O13" s="15">
        <f t="shared" si="0"/>
        <v>31117657.150000002</v>
      </c>
      <c r="P13" s="18"/>
    </row>
    <row r="14" spans="2:17" x14ac:dyDescent="0.3">
      <c r="B14" s="12" t="s">
        <v>20</v>
      </c>
      <c r="C14" s="16">
        <f>'[1]01-2024'!K18</f>
        <v>696593.6</v>
      </c>
      <c r="D14" s="14">
        <f>'[1]02-2024'!K18</f>
        <v>622142.59000000008</v>
      </c>
      <c r="E14" s="14">
        <f>'[1]03-2024'!K18</f>
        <v>470071.52999999997</v>
      </c>
      <c r="F14" s="14">
        <f>'[1]04-2024'!K18</f>
        <v>541574.53</v>
      </c>
      <c r="G14" s="14">
        <f>'[1]05-2024'!K18</f>
        <v>463655.18000000005</v>
      </c>
      <c r="H14" s="14">
        <f>'[1]06-2024'!K18</f>
        <v>399487.64999999997</v>
      </c>
      <c r="I14" s="14">
        <f>'[1]07-2024'!K18</f>
        <v>469629.9</v>
      </c>
      <c r="J14" s="14">
        <f>'[1]08-2024'!K18</f>
        <v>482365.60000000009</v>
      </c>
      <c r="K14" s="14">
        <f>'[1]09-2024'!K18</f>
        <v>458231.39</v>
      </c>
      <c r="L14" s="14">
        <f>'[1]10-2024'!K18</f>
        <v>443021.41</v>
      </c>
      <c r="M14" s="14">
        <f>'[1]11-2024'!K18</f>
        <v>487180.03</v>
      </c>
      <c r="N14" s="14">
        <f>'[1]12-2024'!K18</f>
        <v>438720.5</v>
      </c>
      <c r="O14" s="15">
        <f t="shared" si="0"/>
        <v>5972673.9100000001</v>
      </c>
    </row>
    <row r="15" spans="2:17" x14ac:dyDescent="0.3">
      <c r="B15" s="12"/>
      <c r="C15" s="16"/>
      <c r="D15" s="12"/>
      <c r="E15" s="12"/>
      <c r="F15" s="12"/>
      <c r="G15" s="12"/>
      <c r="H15" s="16"/>
      <c r="I15" s="12"/>
      <c r="J15" s="12"/>
      <c r="K15" s="12"/>
      <c r="L15" s="12"/>
      <c r="M15" s="12"/>
      <c r="N15" s="12"/>
      <c r="O15" s="15">
        <f t="shared" si="0"/>
        <v>0</v>
      </c>
    </row>
    <row r="16" spans="2:17" x14ac:dyDescent="0.3">
      <c r="B16" s="12" t="s">
        <v>21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5">
        <f t="shared" si="0"/>
        <v>0</v>
      </c>
    </row>
    <row r="17" spans="1:23" x14ac:dyDescent="0.3">
      <c r="B17" s="19" t="s">
        <v>22</v>
      </c>
      <c r="C17" s="20">
        <f>'[1]01-2024'!K25</f>
        <v>645534.41</v>
      </c>
      <c r="D17" s="21">
        <f>'[1]02-2024'!K25</f>
        <v>495850.95999999996</v>
      </c>
      <c r="E17" s="21">
        <f>'[1]03-2024'!K25</f>
        <v>915405.31</v>
      </c>
      <c r="F17" s="21">
        <f>'[1]04-2024'!K25</f>
        <v>925380.67</v>
      </c>
      <c r="G17" s="21">
        <f>'[1]05-2024'!K25</f>
        <v>775463.31</v>
      </c>
      <c r="H17" s="21">
        <f>'[1]06-2024'!K25</f>
        <v>665491.54999999993</v>
      </c>
      <c r="I17" s="21">
        <f>'[1]07-2024'!K25</f>
        <v>760944.07</v>
      </c>
      <c r="J17" s="21">
        <f>'[1]08-2024'!K25</f>
        <v>690384.33</v>
      </c>
      <c r="K17" s="21">
        <f>'[1]09-2024'!K25</f>
        <v>729010.91999999993</v>
      </c>
      <c r="L17" s="21">
        <f>'[1]10-2024'!K25</f>
        <v>636880.77</v>
      </c>
      <c r="M17" s="21">
        <f>'[1]11-2024'!K25</f>
        <v>727460.45</v>
      </c>
      <c r="N17" s="21">
        <f>'[1]12-2024'!K25</f>
        <v>547617.17000000004</v>
      </c>
      <c r="O17" s="22">
        <f t="shared" si="0"/>
        <v>8515423.9200000018</v>
      </c>
      <c r="P17" s="18"/>
      <c r="Q17" s="23"/>
      <c r="R17" s="18"/>
    </row>
    <row r="18" spans="1:23" ht="12.75" customHeight="1" x14ac:dyDescent="0.3">
      <c r="A18" s="27" t="s">
        <v>23</v>
      </c>
      <c r="B18" s="28"/>
      <c r="C18" s="25">
        <f>SUM(C6:C17)</f>
        <v>77513279.75999999</v>
      </c>
      <c r="D18" s="25">
        <f t="shared" ref="D18:M18" si="1">SUM(D6:D17)</f>
        <v>23891379.41</v>
      </c>
      <c r="E18" s="25">
        <f>SUM(E6:E17)</f>
        <v>16801951.440000001</v>
      </c>
      <c r="F18" s="25">
        <f t="shared" si="1"/>
        <v>23931192.990000002</v>
      </c>
      <c r="G18" s="25">
        <f t="shared" si="1"/>
        <v>21999995.219999999</v>
      </c>
      <c r="H18" s="25">
        <f t="shared" si="1"/>
        <v>16009260.1</v>
      </c>
      <c r="I18" s="25">
        <f t="shared" si="1"/>
        <v>20926794.579999998</v>
      </c>
      <c r="J18" s="25">
        <f t="shared" si="1"/>
        <v>20016506.210000001</v>
      </c>
      <c r="K18" s="25">
        <f t="shared" si="1"/>
        <v>20074303.480000004</v>
      </c>
      <c r="L18" s="25">
        <f t="shared" si="1"/>
        <v>19741860.579999998</v>
      </c>
      <c r="M18" s="25">
        <f t="shared" si="1"/>
        <v>20979042.5</v>
      </c>
      <c r="N18" s="25">
        <f>SUM(N6:N17)</f>
        <v>19435775.890000001</v>
      </c>
      <c r="O18" s="29">
        <f>SUM(O6:O17)</f>
        <v>301321342.16000003</v>
      </c>
    </row>
    <row r="19" spans="1:23" ht="12.7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23" ht="12.75" customHeight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23" x14ac:dyDescent="0.3">
      <c r="B21" s="9" t="s">
        <v>24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23" x14ac:dyDescent="0.3">
      <c r="B22" s="12" t="s">
        <v>15</v>
      </c>
      <c r="C22" s="13">
        <f>'[1]01-2024'!K30</f>
        <v>262737.89</v>
      </c>
      <c r="D22" s="17">
        <f>'[1]02-2024'!K30</f>
        <v>244547.32</v>
      </c>
      <c r="E22" s="17">
        <f>'[1]03-2024'!K30</f>
        <v>111409.65</v>
      </c>
      <c r="F22" s="17">
        <f>'[1]04-2024'!K30</f>
        <v>96933.96</v>
      </c>
      <c r="G22" s="17">
        <f>'[1]05-2024'!K30</f>
        <v>118265.59999999999</v>
      </c>
      <c r="H22" s="17">
        <f>'[1]06-2024'!K30</f>
        <v>49445.749999999993</v>
      </c>
      <c r="I22" s="17">
        <f>'[1]07-2024'!K30</f>
        <v>56464.289999999994</v>
      </c>
      <c r="J22" s="32">
        <f>'[1]08-2024'!K30</f>
        <v>81442.5</v>
      </c>
      <c r="K22" s="32">
        <f>'[1]09-2024'!K30</f>
        <v>43747.340000000004</v>
      </c>
      <c r="L22" s="32">
        <f>'[1]10-2024'!K30</f>
        <v>52268.03</v>
      </c>
      <c r="M22" s="32">
        <f>'[1]11-2024'!K30</f>
        <v>37388.880000000005</v>
      </c>
      <c r="N22" s="32">
        <f>'[1]12-2024'!K30</f>
        <v>34510.729999999996</v>
      </c>
      <c r="O22" s="33">
        <f>SUM(C22:N22)</f>
        <v>1189161.94</v>
      </c>
    </row>
    <row r="23" spans="1:23" x14ac:dyDescent="0.3">
      <c r="B23" s="12"/>
      <c r="C23" s="3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3">
        <f t="shared" ref="O23:O33" si="2">SUM(C23:N23)</f>
        <v>0</v>
      </c>
    </row>
    <row r="24" spans="1:23" x14ac:dyDescent="0.3">
      <c r="B24" s="12" t="s">
        <v>16</v>
      </c>
      <c r="C24" s="17">
        <f>'[1]01-2024'!K33</f>
        <v>71354.94</v>
      </c>
      <c r="D24" s="17">
        <f>'[1]02-2024'!K33</f>
        <v>59159.270000000004</v>
      </c>
      <c r="E24" s="17">
        <f>'[1]03-2024'!K33</f>
        <v>30356.86</v>
      </c>
      <c r="F24" s="17">
        <f>'[1]04-2024'!K33</f>
        <v>27454.720000000005</v>
      </c>
      <c r="G24" s="17">
        <f>'[1]05-2024'!K33</f>
        <v>31494.9</v>
      </c>
      <c r="H24" s="17">
        <f>'[1]06-2024'!K33</f>
        <v>15516.33</v>
      </c>
      <c r="I24" s="17">
        <f>'[1]07-2024'!K33</f>
        <v>19167.740000000002</v>
      </c>
      <c r="J24" s="32">
        <f>'[1]08-2024'!K33</f>
        <v>28859.18</v>
      </c>
      <c r="K24" s="32">
        <f>'[1]09-2024'!K33</f>
        <v>12047.050000000001</v>
      </c>
      <c r="L24" s="32">
        <f>'[1]10-2024'!K33</f>
        <v>14031.96</v>
      </c>
      <c r="M24" s="32">
        <f>'[1]11-2024'!K33</f>
        <v>10513.2</v>
      </c>
      <c r="N24" s="32">
        <f>'[1]12-2024'!K33</f>
        <v>9850.3300000000017</v>
      </c>
      <c r="O24" s="33">
        <f t="shared" si="2"/>
        <v>329806.48000000004</v>
      </c>
    </row>
    <row r="25" spans="1:23" x14ac:dyDescent="0.3">
      <c r="B25" s="12"/>
      <c r="C25" s="34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3">
        <f t="shared" si="2"/>
        <v>0</v>
      </c>
    </row>
    <row r="26" spans="1:23" ht="14.5" customHeight="1" x14ac:dyDescent="0.3">
      <c r="B26" s="19" t="s">
        <v>17</v>
      </c>
      <c r="C26" s="20">
        <f>'[1]01-2024'!K39</f>
        <v>71244.51999999999</v>
      </c>
      <c r="D26" s="20">
        <f>'[1]02-2024'!K39</f>
        <v>56456.329999999994</v>
      </c>
      <c r="E26" s="20">
        <f>'[1]03-2024'!K39</f>
        <v>28209.43</v>
      </c>
      <c r="F26" s="20">
        <f>'[1]04-2024'!K39</f>
        <v>27022.959999999999</v>
      </c>
      <c r="G26" s="20">
        <f>'[1]05-2024'!K39</f>
        <v>30750.78</v>
      </c>
      <c r="H26" s="20">
        <f>'[1]06-2024'!K39</f>
        <v>15207.19</v>
      </c>
      <c r="I26" s="20">
        <f>'[1]07-2024'!K39</f>
        <v>19016.509999999998</v>
      </c>
      <c r="J26" s="35">
        <f>'[1]08-2024'!K39</f>
        <v>28183.550000000003</v>
      </c>
      <c r="K26" s="35">
        <f>'[1]09-2024'!K39</f>
        <v>12044.539999999999</v>
      </c>
      <c r="L26" s="35">
        <f>'[1]10-2024'!K39</f>
        <v>14191.65</v>
      </c>
      <c r="M26" s="35">
        <f>'[1]11-2024'!K39</f>
        <v>10705.11</v>
      </c>
      <c r="N26" s="35">
        <f>'[1]12-2024'!K39</f>
        <v>10157.49</v>
      </c>
      <c r="O26" s="36">
        <f t="shared" si="2"/>
        <v>323190.05999999994</v>
      </c>
      <c r="Q26" s="23"/>
    </row>
    <row r="27" spans="1:23" x14ac:dyDescent="0.3">
      <c r="B27" s="12" t="s">
        <v>25</v>
      </c>
      <c r="C27" s="37"/>
      <c r="D27" s="13"/>
      <c r="E27" s="13"/>
      <c r="F27" s="13"/>
      <c r="G27" s="13"/>
      <c r="H27" s="17"/>
      <c r="I27" s="13"/>
      <c r="J27" s="13"/>
      <c r="K27" s="13"/>
      <c r="L27" s="13"/>
      <c r="M27" s="13"/>
      <c r="N27" s="13"/>
      <c r="O27" s="33">
        <f t="shared" si="2"/>
        <v>0</v>
      </c>
    </row>
    <row r="28" spans="1:23" x14ac:dyDescent="0.3">
      <c r="B28" s="38" t="s">
        <v>18</v>
      </c>
      <c r="C28" s="39">
        <f>'[1]01-2024'!K36</f>
        <v>45.990000000000009</v>
      </c>
      <c r="D28" s="13">
        <f>'[1]02-2024'!K36</f>
        <v>172.56999999999994</v>
      </c>
      <c r="E28" s="13">
        <f>'[1]03-2024'!K36</f>
        <v>165.58000000000004</v>
      </c>
      <c r="F28" s="39">
        <f>'[1]04-2024'!K36</f>
        <v>14.57</v>
      </c>
      <c r="G28" s="39">
        <f>'[1]05-2024'!K36</f>
        <v>58.45999999999998</v>
      </c>
      <c r="H28" s="39">
        <f>'[1]06-2024'!K36</f>
        <v>3.8200000000000003</v>
      </c>
      <c r="I28" s="39">
        <f>'[1]07-2024'!K36</f>
        <v>24.049999999999997</v>
      </c>
      <c r="J28" s="39">
        <f>'[1]08-2024'!K36</f>
        <v>123.45999999999998</v>
      </c>
      <c r="K28" s="39">
        <f>'[1]09-2024'!K36</f>
        <v>3.8200000000000003</v>
      </c>
      <c r="L28" s="13">
        <f>'[1]10-2024'!K36</f>
        <v>17.600000000000001</v>
      </c>
      <c r="M28" s="39">
        <f>'[1]11-2024'!K36</f>
        <v>1.5200000000000005</v>
      </c>
      <c r="N28" s="39">
        <f>'[1]12-2024'!K36</f>
        <v>2.879999999999999</v>
      </c>
      <c r="O28" s="13">
        <f t="shared" si="2"/>
        <v>634.32000000000005</v>
      </c>
    </row>
    <row r="29" spans="1:23" s="40" customFormat="1" x14ac:dyDescent="0.3">
      <c r="B29" s="41" t="s">
        <v>19</v>
      </c>
      <c r="C29" s="17">
        <f>'[1]01-2024'!K31</f>
        <v>3758.9100000000003</v>
      </c>
      <c r="D29" s="17">
        <f>'[1]02-2024'!K31</f>
        <v>3654.65</v>
      </c>
      <c r="E29" s="17">
        <f>'[1]03-2024'!K31</f>
        <v>4709.67</v>
      </c>
      <c r="F29" s="17">
        <f>'[1]04-2024'!K31</f>
        <v>1687.8099999999997</v>
      </c>
      <c r="G29" s="17">
        <f>'[1]05-2024'!K31</f>
        <v>2474.92</v>
      </c>
      <c r="H29" s="17">
        <f>'[1]06-2024'!K31</f>
        <v>174</v>
      </c>
      <c r="I29" s="17">
        <f>'[1]07-2024'!K31</f>
        <v>262.34999999999991</v>
      </c>
      <c r="J29" s="17">
        <f>'[1]08-2024'!K31</f>
        <v>998.11999999999989</v>
      </c>
      <c r="K29" s="17">
        <f>'[1]09-2024'!K31</f>
        <v>309.38</v>
      </c>
      <c r="L29" s="17">
        <f>'[1]10-2024'!K31</f>
        <v>1025.05</v>
      </c>
      <c r="M29" s="17">
        <f>'[1]11-2024'!K31</f>
        <v>2003.4900000000002</v>
      </c>
      <c r="N29" s="17">
        <f>'[1]12-2024'!K31</f>
        <v>3.5799999999999983</v>
      </c>
      <c r="O29" s="16">
        <f t="shared" si="2"/>
        <v>21061.93</v>
      </c>
      <c r="P29" s="18"/>
      <c r="Q29" s="4"/>
      <c r="R29" s="3"/>
      <c r="S29" s="3"/>
      <c r="T29" s="3"/>
      <c r="U29" s="3"/>
      <c r="V29" s="3"/>
      <c r="W29" s="3"/>
    </row>
    <row r="30" spans="1:23" s="40" customFormat="1" x14ac:dyDescent="0.3">
      <c r="B30" s="42" t="s">
        <v>20</v>
      </c>
      <c r="C30" s="43">
        <f>'[1]01-2024'!K34</f>
        <v>141380.45000000007</v>
      </c>
      <c r="D30" s="43">
        <f>'[1]02-2024'!K34</f>
        <v>114302.10000000003</v>
      </c>
      <c r="E30" s="43">
        <f>'[1]03-2024'!K34</f>
        <v>75478.200000000012</v>
      </c>
      <c r="F30" s="43">
        <f>'[1]04-2024'!K34</f>
        <v>45288.39</v>
      </c>
      <c r="G30" s="43">
        <f>'[1]05-2024'!K34</f>
        <v>59055.099999999977</v>
      </c>
      <c r="H30" s="43">
        <f>'[1]06-2024'!K34</f>
        <v>24751.840000000004</v>
      </c>
      <c r="I30" s="43">
        <f>'[1]07-2024'!K34</f>
        <v>40024.78</v>
      </c>
      <c r="J30" s="44">
        <f>'[1]08-2024'!K34</f>
        <v>57302.550000000017</v>
      </c>
      <c r="K30" s="44">
        <f>'[1]09-2024'!K34</f>
        <v>16698.07</v>
      </c>
      <c r="L30" s="44">
        <f>'[1]10-2024'!K34</f>
        <v>29411.919999999998</v>
      </c>
      <c r="M30" s="44">
        <f>'[1]11-2024'!K34</f>
        <v>24553.949999999997</v>
      </c>
      <c r="N30" s="44">
        <f>'[1]12-2024'!K34</f>
        <v>17803.400000000001</v>
      </c>
      <c r="O30" s="45">
        <f t="shared" si="2"/>
        <v>646050.75000000012</v>
      </c>
      <c r="P30" s="3"/>
      <c r="Q30" s="4"/>
      <c r="R30" s="3"/>
      <c r="S30" s="3"/>
      <c r="T30" s="3"/>
      <c r="U30" s="3"/>
      <c r="V30" s="3"/>
      <c r="W30" s="3"/>
    </row>
    <row r="31" spans="1:23" s="40" customFormat="1" x14ac:dyDescent="0.3">
      <c r="B31" s="41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3">
        <f t="shared" si="2"/>
        <v>0</v>
      </c>
      <c r="P31" s="3"/>
      <c r="Q31" s="4"/>
      <c r="R31" s="3"/>
      <c r="S31" s="3"/>
      <c r="T31" s="3"/>
      <c r="U31" s="3"/>
      <c r="V31" s="3"/>
      <c r="W31" s="3"/>
    </row>
    <row r="32" spans="1:23" s="40" customFormat="1" x14ac:dyDescent="0.3">
      <c r="B32" s="41" t="s">
        <v>21</v>
      </c>
      <c r="C32" s="1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3">
        <f t="shared" si="2"/>
        <v>0</v>
      </c>
      <c r="P32" s="3"/>
      <c r="Q32" s="4"/>
      <c r="R32" s="3"/>
      <c r="S32" s="3"/>
      <c r="T32" s="3"/>
      <c r="U32" s="3"/>
      <c r="V32" s="3"/>
      <c r="W32" s="3"/>
    </row>
    <row r="33" spans="1:23" x14ac:dyDescent="0.3">
      <c r="B33" s="48" t="s">
        <v>22</v>
      </c>
      <c r="C33" s="49">
        <f>'[1]01-2024'!K41</f>
        <v>-102.91</v>
      </c>
      <c r="D33" s="49">
        <f>'[1]02-2024'!K41</f>
        <v>899.05</v>
      </c>
      <c r="E33" s="49">
        <f>'[1]03-2024'!K41</f>
        <v>84.039999999999992</v>
      </c>
      <c r="F33" s="49">
        <f>'[1]04-2024'!K41</f>
        <v>217.09000000000003</v>
      </c>
      <c r="G33" s="49">
        <f>'[1]05-2024'!K41</f>
        <v>757.3900000000001</v>
      </c>
      <c r="H33" s="49">
        <f>'[1]06-2024'!K41</f>
        <v>2.5299999999999994</v>
      </c>
      <c r="I33" s="49">
        <f>'[1]07-2024'!K41</f>
        <v>4.01</v>
      </c>
      <c r="J33" s="50">
        <f>'[1]08-2024'!K41</f>
        <v>123.19</v>
      </c>
      <c r="K33" s="50">
        <f>'[1]09-2024'!K41</f>
        <v>66.790000000000006</v>
      </c>
      <c r="L33" s="50">
        <f>'[1]10-2024'!K41</f>
        <v>298.23</v>
      </c>
      <c r="M33" s="50">
        <f>'[1]11-2024'!K41</f>
        <v>127.87</v>
      </c>
      <c r="N33" s="50">
        <f>'[1]12-2024'!K41</f>
        <v>1.9900000000000002</v>
      </c>
      <c r="O33" s="51">
        <f t="shared" si="2"/>
        <v>2479.27</v>
      </c>
      <c r="P33" s="23"/>
      <c r="Q33" s="23"/>
    </row>
    <row r="34" spans="1:23" s="40" customFormat="1" x14ac:dyDescent="0.3">
      <c r="A34" s="52" t="s">
        <v>23</v>
      </c>
      <c r="B34" s="53"/>
      <c r="C34" s="54">
        <f>C22+C24+C26+C29+C30+C31+C32+C33+C28</f>
        <v>550419.78999999992</v>
      </c>
      <c r="D34" s="54">
        <f>D22+D24+D26+D29+D30+D31+D32+D33+D28</f>
        <v>479191.2900000001</v>
      </c>
      <c r="E34" s="54">
        <f>E22+E24+E26+E29+E30+E31+E32+E33+E28</f>
        <v>250413.43000000002</v>
      </c>
      <c r="F34" s="54">
        <f t="shared" ref="F34:M34" si="3">F22+F24+F26+F29+F30+F31+F32+F33+F28</f>
        <v>198619.50000000003</v>
      </c>
      <c r="G34" s="54">
        <f t="shared" si="3"/>
        <v>242857.15</v>
      </c>
      <c r="H34" s="54">
        <f>H22+H24+H26+H27+H29+H30+H31+H32+H33+H28</f>
        <v>105101.45999999999</v>
      </c>
      <c r="I34" s="54">
        <f>I22+I24+I26+I27+I29+I30+I31+I32+I33+I28</f>
        <v>134963.72999999998</v>
      </c>
      <c r="J34" s="54">
        <f t="shared" si="3"/>
        <v>197032.55</v>
      </c>
      <c r="K34" s="54">
        <f t="shared" si="3"/>
        <v>84916.99</v>
      </c>
      <c r="L34" s="54">
        <f t="shared" si="3"/>
        <v>111244.43999999999</v>
      </c>
      <c r="M34" s="54">
        <f t="shared" si="3"/>
        <v>85294.02</v>
      </c>
      <c r="N34" s="54">
        <f>N22+N24+N26+N29+N30+N31+N32+N33+N28</f>
        <v>72330.400000000009</v>
      </c>
      <c r="O34" s="54">
        <f>O22+O24+O26+O29+O30+O31+O32+O33+O28+O27</f>
        <v>2512384.75</v>
      </c>
      <c r="P34" s="4"/>
      <c r="Q34" s="4"/>
      <c r="R34" s="3"/>
      <c r="S34" s="3"/>
      <c r="T34" s="3"/>
      <c r="U34" s="3"/>
      <c r="V34" s="3"/>
      <c r="W34" s="3"/>
    </row>
    <row r="35" spans="1:23" s="40" customFormat="1" x14ac:dyDescent="0.3">
      <c r="B35" s="30"/>
      <c r="C35" s="55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18"/>
      <c r="Q35" s="4"/>
      <c r="R35" s="3"/>
      <c r="S35" s="3"/>
      <c r="T35" s="3"/>
      <c r="U35" s="3"/>
      <c r="V35" s="3"/>
      <c r="W35" s="3"/>
    </row>
    <row r="36" spans="1:23" s="40" customFormat="1" ht="12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"/>
      <c r="Q36" s="4"/>
      <c r="R36" s="3"/>
      <c r="S36" s="3"/>
      <c r="T36" s="3"/>
      <c r="U36" s="3"/>
      <c r="V36" s="3"/>
      <c r="W36" s="3"/>
    </row>
    <row r="37" spans="1:23" ht="14.5" thickBot="1" x14ac:dyDescent="0.35">
      <c r="B37" s="11"/>
      <c r="C37" s="11">
        <f>C18+C34</f>
        <v>78063699.549999997</v>
      </c>
      <c r="D37" s="11">
        <f t="shared" ref="D37:M37" si="4">D18+D34</f>
        <v>24370570.699999999</v>
      </c>
      <c r="E37" s="11">
        <f t="shared" si="4"/>
        <v>17052364.870000001</v>
      </c>
      <c r="F37" s="11">
        <f t="shared" si="4"/>
        <v>24129812.490000002</v>
      </c>
      <c r="G37" s="11">
        <f>G18+G34</f>
        <v>22242852.369999997</v>
      </c>
      <c r="H37" s="11">
        <f t="shared" si="4"/>
        <v>16114361.560000001</v>
      </c>
      <c r="I37" s="11">
        <f t="shared" si="4"/>
        <v>21061758.309999999</v>
      </c>
      <c r="J37" s="11">
        <f t="shared" si="4"/>
        <v>20213538.760000002</v>
      </c>
      <c r="K37" s="11">
        <f t="shared" si="4"/>
        <v>20159220.470000003</v>
      </c>
      <c r="L37" s="11">
        <f t="shared" si="4"/>
        <v>19853105.02</v>
      </c>
      <c r="M37" s="11">
        <f t="shared" si="4"/>
        <v>21064336.52</v>
      </c>
      <c r="N37" s="11">
        <f>N18+N34</f>
        <v>19508106.289999999</v>
      </c>
      <c r="O37" s="11">
        <f>O18+O34</f>
        <v>303833726.91000003</v>
      </c>
      <c r="P37" s="4"/>
    </row>
    <row r="38" spans="1:23" ht="14.5" thickBot="1" x14ac:dyDescent="0.35">
      <c r="B38" s="2"/>
      <c r="C38" s="56"/>
      <c r="D38" s="57"/>
      <c r="E38" s="2"/>
      <c r="F38" s="4"/>
      <c r="G38" s="58"/>
      <c r="H38" s="57"/>
      <c r="I38" s="2"/>
      <c r="J38" s="2"/>
      <c r="K38" s="4"/>
      <c r="L38" s="4"/>
      <c r="M38" s="2"/>
      <c r="N38" s="4"/>
      <c r="O38" s="56"/>
    </row>
    <row r="39" spans="1:23" ht="81.650000000000006" customHeight="1" x14ac:dyDescent="0.3">
      <c r="A39" s="59" t="s">
        <v>26</v>
      </c>
      <c r="B39" s="60"/>
      <c r="C39" s="61">
        <f>C6+C8+C13+C14+C15+C22+C24+C29+C30+C32+C28</f>
        <v>64003545.75</v>
      </c>
      <c r="D39" s="61">
        <f>D6+D8+D13+D14+D15+D22+D24+D29+D30+D32+D28</f>
        <v>20089672.16</v>
      </c>
      <c r="E39" s="61">
        <f>E6+E8+E13+E14+E15+E22+E24+E29+E30+E32+E28</f>
        <v>13879314.459999999</v>
      </c>
      <c r="F39" s="61">
        <f t="shared" ref="F39:M39" si="5">F6+F8+F13+F14+F15+F22+F24+F29+F30+F32+F28</f>
        <v>19891201.189999998</v>
      </c>
      <c r="G39" s="61">
        <f t="shared" si="5"/>
        <v>18646829.810000002</v>
      </c>
      <c r="H39" s="61">
        <f t="shared" si="5"/>
        <v>13212472.059999999</v>
      </c>
      <c r="I39" s="61">
        <f>I6+I8+I13+I14+I15+I22+I24+I29+I30+I32+I28</f>
        <v>17470552.509999998</v>
      </c>
      <c r="J39" s="61">
        <f>J6+J8+J13+J14+J15+J22+J24+J29+J30+J32+J28</f>
        <v>16801255.210000001</v>
      </c>
      <c r="K39" s="61">
        <f t="shared" si="5"/>
        <v>16653524.570000002</v>
      </c>
      <c r="L39" s="61">
        <f t="shared" si="5"/>
        <v>16299283.880000001</v>
      </c>
      <c r="M39" s="61">
        <f t="shared" si="5"/>
        <v>17342101.759999998</v>
      </c>
      <c r="N39" s="61">
        <f>N6+N8+N13+N14+N15+N22+N24+N29+N30+N32+N28</f>
        <v>16148792.350000001</v>
      </c>
      <c r="O39" s="62">
        <f>O6+O8+O13+O14+O15+O22+O24+O29+O30+O32+O28+O27</f>
        <v>250438545.70999998</v>
      </c>
    </row>
    <row r="40" spans="1:23" x14ac:dyDescent="0.3">
      <c r="A40" s="63"/>
      <c r="B40" s="5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5"/>
    </row>
    <row r="41" spans="1:23" x14ac:dyDescent="0.3">
      <c r="C41" s="18"/>
      <c r="N41" s="18"/>
      <c r="O41" s="4"/>
    </row>
    <row r="42" spans="1:23" x14ac:dyDescent="0.3">
      <c r="C42" s="4"/>
      <c r="D42" s="18"/>
      <c r="E42" s="18"/>
      <c r="F42" s="18"/>
      <c r="G42" s="18"/>
      <c r="H42" s="18"/>
      <c r="O42" s="18"/>
    </row>
    <row r="43" spans="1:23" x14ac:dyDescent="0.3">
      <c r="C43" s="18"/>
      <c r="D43" s="4"/>
      <c r="H43" s="18"/>
      <c r="O43" s="4"/>
    </row>
    <row r="44" spans="1:23" x14ac:dyDescent="0.3">
      <c r="D44" s="18"/>
      <c r="I44" s="18"/>
      <c r="O44" s="18"/>
    </row>
    <row r="45" spans="1:23" x14ac:dyDescent="0.3">
      <c r="H45" s="18"/>
      <c r="O45" s="18"/>
    </row>
    <row r="46" spans="1:23" x14ac:dyDescent="0.3">
      <c r="D46" s="18"/>
    </row>
    <row r="48" spans="1:23" x14ac:dyDescent="0.3">
      <c r="D48" s="18"/>
    </row>
    <row r="50" spans="8:8" x14ac:dyDescent="0.3">
      <c r="H50" s="18"/>
    </row>
  </sheetData>
  <pageMargins left="0.7" right="0.7" top="0.75" bottom="0.75" header="0.3" footer="0.3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</vt:lpstr>
      <vt:lpstr>'ANEXO I'!Área_de_impresión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 Gomez, Daniela Delile</dc:creator>
  <cp:lastModifiedBy>Castillo Gomez, Daniela Delile</cp:lastModifiedBy>
  <dcterms:created xsi:type="dcterms:W3CDTF">2025-04-01T21:11:41Z</dcterms:created>
  <dcterms:modified xsi:type="dcterms:W3CDTF">2025-04-01T21:12:33Z</dcterms:modified>
</cp:coreProperties>
</file>